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  <sheet name="Pelinjohtaja" sheetId="4" r:id="rId4"/>
    <sheet name="Kärkilyönnit" sheetId="5" r:id="rId5"/>
    <sheet name="Taul1" sheetId="6" r:id="rId6"/>
  </sheets>
  <calcPr calcId="145621"/>
</workbook>
</file>

<file path=xl/calcChain.xml><?xml version="1.0" encoding="utf-8"?>
<calcChain xmlns="http://schemas.openxmlformats.org/spreadsheetml/2006/main">
  <c r="F475" i="6" l="1"/>
  <c r="K65" i="1"/>
  <c r="E65" i="1"/>
  <c r="I64" i="1"/>
  <c r="I63" i="1"/>
  <c r="I62" i="1"/>
  <c r="I61" i="1"/>
  <c r="I60" i="1"/>
  <c r="I65" i="1" l="1"/>
  <c r="O19" i="5"/>
  <c r="R19" i="5"/>
  <c r="L19" i="5"/>
  <c r="L44" i="5" s="1"/>
  <c r="I19" i="5"/>
  <c r="F19" i="5"/>
  <c r="F44" i="5" s="1"/>
  <c r="S14" i="5"/>
  <c r="Q14" i="5"/>
  <c r="N14" i="5"/>
  <c r="K14" i="5"/>
  <c r="H14" i="5"/>
  <c r="S13" i="5"/>
  <c r="Q13" i="5"/>
  <c r="N13" i="5"/>
  <c r="K13" i="5"/>
  <c r="H13" i="5"/>
  <c r="S12" i="5"/>
  <c r="Q12" i="5"/>
  <c r="N12" i="5"/>
  <c r="K12" i="5"/>
  <c r="H12" i="5"/>
  <c r="S11" i="5"/>
  <c r="Q11" i="5"/>
  <c r="N11" i="5"/>
  <c r="K11" i="5"/>
  <c r="H11" i="5"/>
  <c r="S10" i="5"/>
  <c r="Q10" i="5"/>
  <c r="N10" i="5"/>
  <c r="K10" i="5"/>
  <c r="H10" i="5"/>
  <c r="S9" i="5"/>
  <c r="Q9" i="5"/>
  <c r="N9" i="5"/>
  <c r="K9" i="5"/>
  <c r="H9" i="5"/>
  <c r="S8" i="5"/>
  <c r="Q8" i="5"/>
  <c r="N8" i="5"/>
  <c r="K8" i="5"/>
  <c r="H8" i="5"/>
  <c r="S7" i="5"/>
  <c r="Q7" i="5"/>
  <c r="N7" i="5"/>
  <c r="K7" i="5"/>
  <c r="H7" i="5"/>
  <c r="S6" i="5"/>
  <c r="R6" i="5"/>
  <c r="T6" i="5" s="1"/>
  <c r="Q6" i="5"/>
  <c r="N6" i="5"/>
  <c r="K6" i="5"/>
  <c r="H6" i="5"/>
  <c r="S5" i="5"/>
  <c r="T5" i="5" s="1"/>
  <c r="Q5" i="5"/>
  <c r="N5" i="5"/>
  <c r="K5" i="5"/>
  <c r="H5" i="5"/>
  <c r="R4" i="5"/>
  <c r="E45" i="5"/>
  <c r="E44" i="5"/>
  <c r="S39" i="5"/>
  <c r="S45" i="5" s="1"/>
  <c r="R39" i="5"/>
  <c r="R45" i="5" s="1"/>
  <c r="P39" i="5"/>
  <c r="P45" i="5" s="1"/>
  <c r="O39" i="5"/>
  <c r="O45" i="5" s="1"/>
  <c r="M39" i="5"/>
  <c r="M45" i="5" s="1"/>
  <c r="L39" i="5"/>
  <c r="L45" i="5" s="1"/>
  <c r="J39" i="5"/>
  <c r="J45" i="5" s="1"/>
  <c r="I39" i="5"/>
  <c r="I45" i="5" s="1"/>
  <c r="G39" i="5"/>
  <c r="G45" i="5" s="1"/>
  <c r="F39" i="5"/>
  <c r="F45" i="5" s="1"/>
  <c r="S19" i="5"/>
  <c r="S44" i="5" s="1"/>
  <c r="P19" i="5"/>
  <c r="P44" i="5" s="1"/>
  <c r="O44" i="5"/>
  <c r="M19" i="5"/>
  <c r="M44" i="5" s="1"/>
  <c r="J19" i="5"/>
  <c r="J44" i="5" s="1"/>
  <c r="I44" i="5"/>
  <c r="G19" i="5"/>
  <c r="G44" i="5" s="1"/>
  <c r="R44" i="5" l="1"/>
  <c r="K19" i="5"/>
  <c r="K44" i="5" s="1"/>
  <c r="Q19" i="5"/>
  <c r="Q44" i="5" s="1"/>
  <c r="K39" i="5"/>
  <c r="K45" i="5" s="1"/>
  <c r="Q39" i="5"/>
  <c r="Q45" i="5" s="1"/>
  <c r="H19" i="5"/>
  <c r="H44" i="5" s="1"/>
  <c r="N19" i="5"/>
  <c r="N44" i="5" s="1"/>
  <c r="T19" i="5"/>
  <c r="T44" i="5" s="1"/>
  <c r="H39" i="5"/>
  <c r="H45" i="5" s="1"/>
  <c r="N39" i="5"/>
  <c r="N45" i="5" s="1"/>
  <c r="T39" i="5"/>
  <c r="T45" i="5" s="1"/>
  <c r="D24" i="1"/>
  <c r="AN46" i="1"/>
  <c r="AN45" i="1"/>
  <c r="AN44" i="1"/>
  <c r="AN43" i="1"/>
  <c r="AN42" i="1"/>
  <c r="AN41" i="1"/>
  <c r="AN40" i="1"/>
  <c r="AN39" i="1"/>
  <c r="AN38" i="1"/>
  <c r="AH44" i="1" l="1"/>
  <c r="AH45" i="1"/>
  <c r="AH46" i="1"/>
  <c r="AH93" i="1" l="1"/>
  <c r="AH86" i="1"/>
  <c r="I89" i="1"/>
  <c r="K95" i="1"/>
  <c r="J95" i="1"/>
  <c r="I95" i="1"/>
  <c r="H95" i="1"/>
  <c r="K93" i="1"/>
  <c r="J93" i="1"/>
  <c r="I93" i="1"/>
  <c r="H93" i="1"/>
  <c r="K92" i="1"/>
  <c r="J92" i="1"/>
  <c r="I92" i="1"/>
  <c r="H92" i="1"/>
  <c r="K91" i="1"/>
  <c r="J91" i="1"/>
  <c r="I91" i="1"/>
  <c r="H91" i="1"/>
  <c r="K90" i="1"/>
  <c r="J90" i="1"/>
  <c r="I90" i="1"/>
  <c r="H90" i="1"/>
  <c r="K89" i="1"/>
  <c r="J89" i="1"/>
  <c r="H89" i="1"/>
  <c r="K88" i="1"/>
  <c r="J88" i="1"/>
  <c r="I88" i="1"/>
  <c r="H88" i="1"/>
  <c r="K87" i="1"/>
  <c r="J87" i="1"/>
  <c r="I87" i="1"/>
  <c r="H87" i="1"/>
  <c r="K86" i="1"/>
  <c r="J86" i="1"/>
  <c r="I86" i="1"/>
  <c r="H86" i="1"/>
  <c r="K85" i="1"/>
  <c r="J85" i="1"/>
  <c r="I85" i="1"/>
  <c r="H85" i="1"/>
  <c r="K84" i="1"/>
  <c r="J84" i="1"/>
  <c r="I84" i="1"/>
  <c r="H84" i="1"/>
  <c r="K83" i="1"/>
  <c r="J83" i="1"/>
  <c r="I83" i="1"/>
  <c r="H83" i="1"/>
  <c r="K82" i="1"/>
  <c r="J82" i="1"/>
  <c r="I82" i="1"/>
  <c r="H82" i="1"/>
  <c r="K94" i="1"/>
  <c r="J94" i="1"/>
  <c r="I94" i="1"/>
  <c r="H94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42" i="1"/>
  <c r="J42" i="1"/>
  <c r="I42" i="1"/>
  <c r="H42" i="1"/>
  <c r="O10" i="2" l="1"/>
  <c r="N10" i="2"/>
  <c r="M10" i="2"/>
  <c r="L10" i="2"/>
  <c r="K12" i="2"/>
  <c r="K10" i="2"/>
  <c r="AS7" i="2"/>
  <c r="AQ7" i="2"/>
  <c r="AP7" i="2"/>
  <c r="AO7" i="2"/>
  <c r="AN7" i="2"/>
  <c r="AM7" i="2"/>
  <c r="AG7" i="2"/>
  <c r="AE7" i="2"/>
  <c r="I12" i="2" s="1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H7" i="2"/>
  <c r="H11" i="2" s="1"/>
  <c r="G7" i="2"/>
  <c r="G11" i="2" s="1"/>
  <c r="G13" i="2" s="1"/>
  <c r="F7" i="2"/>
  <c r="F11" i="2" s="1"/>
  <c r="E7" i="2"/>
  <c r="E11" i="2" s="1"/>
  <c r="E13" i="2" s="1"/>
  <c r="I11" i="2" l="1"/>
  <c r="I13" i="2" s="1"/>
  <c r="O13" i="2" s="1"/>
  <c r="K13" i="2"/>
  <c r="H13" i="2"/>
  <c r="O11" i="2"/>
  <c r="O12" i="2"/>
  <c r="M13" i="2"/>
  <c r="N12" i="2"/>
  <c r="N11" i="2"/>
  <c r="M12" i="2"/>
  <c r="M11" i="2"/>
  <c r="F13" i="2"/>
  <c r="L11" i="2"/>
  <c r="L12" i="2"/>
  <c r="U19" i="3"/>
  <c r="T19" i="3"/>
  <c r="S19" i="3"/>
  <c r="R19" i="3"/>
  <c r="N13" i="2" l="1"/>
  <c r="L13" i="2"/>
  <c r="P21" i="4"/>
  <c r="O21" i="4"/>
  <c r="Q20" i="4"/>
  <c r="N20" i="4"/>
  <c r="N21" i="4" s="1"/>
  <c r="Q19" i="4"/>
  <c r="Q18" i="4"/>
  <c r="Q17" i="4"/>
  <c r="G17" i="4"/>
  <c r="E17" i="4"/>
  <c r="W14" i="4"/>
  <c r="V14" i="4"/>
  <c r="U14" i="4"/>
  <c r="T14" i="4"/>
  <c r="S14" i="4"/>
  <c r="R14" i="4"/>
  <c r="P14" i="4"/>
  <c r="O14" i="4"/>
  <c r="N14" i="4"/>
  <c r="L14" i="4"/>
  <c r="G18" i="4" s="1"/>
  <c r="K14" i="4"/>
  <c r="F18" i="4" s="1"/>
  <c r="J14" i="4"/>
  <c r="E18" i="4" s="1"/>
  <c r="G14" i="4"/>
  <c r="F14" i="4"/>
  <c r="F17" i="4" s="1"/>
  <c r="E14" i="4"/>
  <c r="M13" i="4"/>
  <c r="H13" i="4"/>
  <c r="M12" i="4"/>
  <c r="H12" i="4"/>
  <c r="M11" i="4"/>
  <c r="H11" i="4"/>
  <c r="M10" i="4"/>
  <c r="H10" i="4"/>
  <c r="M9" i="4"/>
  <c r="H9" i="4"/>
  <c r="M8" i="4"/>
  <c r="H8" i="4"/>
  <c r="M7" i="4"/>
  <c r="H7" i="4"/>
  <c r="M6" i="4"/>
  <c r="H6" i="4"/>
  <c r="H5" i="4"/>
  <c r="P31" i="3"/>
  <c r="M31" i="3"/>
  <c r="I31" i="3"/>
  <c r="G31" i="3"/>
  <c r="P13" i="3"/>
  <c r="O13" i="3"/>
  <c r="N13" i="3"/>
  <c r="M13" i="3"/>
  <c r="I13" i="3"/>
  <c r="H13" i="3"/>
  <c r="G13" i="3"/>
  <c r="H17" i="4" l="1"/>
  <c r="F21" i="4"/>
  <c r="H21" i="4" s="1"/>
  <c r="E21" i="4"/>
  <c r="H18" i="4"/>
  <c r="G21" i="4"/>
  <c r="Q21" i="4"/>
  <c r="H14" i="4"/>
  <c r="M14" i="4"/>
</calcChain>
</file>

<file path=xl/sharedStrings.xml><?xml version="1.0" encoding="utf-8"?>
<sst xmlns="http://schemas.openxmlformats.org/spreadsheetml/2006/main" count="3404" uniqueCount="968">
  <si>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</si>
  <si>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</si>
  <si>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</si>
  <si>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</si>
  <si>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</si>
  <si>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</si>
  <si>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</si>
  <si>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</si>
  <si>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</si>
  <si>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</si>
  <si>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</si>
  <si>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</si>
  <si>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</si>
  <si>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</si>
  <si>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</si>
  <si>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</si>
  <si>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</si>
  <si>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</si>
  <si>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</si>
  <si>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</si>
  <si>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</si>
  <si>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</si>
  <si>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</si>
  <si>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</si>
  <si>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</si>
  <si>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</si>
  <si>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</si>
  <si>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</si>
  <si>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</si>
  <si>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</si>
  <si>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</si>
  <si>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</si>
  <si>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</si>
  <si>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12.</t>
  </si>
  <si>
    <t>Seurat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</si>
  <si>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</si>
  <si>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</si>
  <si>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</si>
  <si>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</si>
  <si>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</si>
  <si>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</si>
  <si>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</si>
  <si>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</si>
  <si>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</si>
  <si>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</si>
  <si>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</si>
  <si>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</si>
  <si>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</si>
  <si>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</si>
  <si>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3p</t>
  </si>
  <si>
    <t>II p</t>
  </si>
  <si>
    <t>Itä</t>
  </si>
  <si>
    <t>I p</t>
  </si>
  <si>
    <t>jok</t>
  </si>
  <si>
    <t>Ikä ensimmäisessä ottelussa</t>
  </si>
  <si>
    <t xml:space="preserve"> LIITTO - LEHDISTÖ - KORTTI</t>
  </si>
  <si>
    <t xml:space="preserve">  Tulos</t>
  </si>
  <si>
    <t xml:space="preserve">  KL-%</t>
  </si>
  <si>
    <t>SoJy</t>
  </si>
  <si>
    <t>SoJy = Sotkamon Jymy  (1909),  kasvattajaseura</t>
  </si>
  <si>
    <t xml:space="preserve"> ITÄ - LÄNSI - KORTTI</t>
  </si>
  <si>
    <t>A</t>
  </si>
  <si>
    <t>Janne Vuorinen</t>
  </si>
  <si>
    <t>0-0-0</t>
  </si>
  <si>
    <t>5.6.1970</t>
  </si>
  <si>
    <t>3.</t>
  </si>
  <si>
    <t>1.</t>
  </si>
  <si>
    <t>13.08. 1989  Imatra</t>
  </si>
  <si>
    <t xml:space="preserve">  5-3</t>
  </si>
  <si>
    <t>Kari Stenberg</t>
  </si>
  <si>
    <t>22.07. 1990  Vimpeli</t>
  </si>
  <si>
    <t xml:space="preserve">  5-8</t>
  </si>
  <si>
    <t>Aulis Väisänen</t>
  </si>
  <si>
    <t>5572</t>
  </si>
  <si>
    <t>28.06. 1992  Seinäjoki</t>
  </si>
  <si>
    <t xml:space="preserve">  5-7</t>
  </si>
  <si>
    <t>Raimo Tikkanen</t>
  </si>
  <si>
    <t>5972</t>
  </si>
  <si>
    <t>25.07. 1993  Sotkamo</t>
  </si>
  <si>
    <t xml:space="preserve">  8-1</t>
  </si>
  <si>
    <t>Juha Tanskanen</t>
  </si>
  <si>
    <t>6168</t>
  </si>
  <si>
    <t>24.07. 1994  Loimaa</t>
  </si>
  <si>
    <t xml:space="preserve">  0-1  (0-2, 1-1)</t>
  </si>
  <si>
    <t>6008</t>
  </si>
  <si>
    <t>16.07. 1995  Alajärvi</t>
  </si>
  <si>
    <t xml:space="preserve">  2-0  (2-1, 2-1)</t>
  </si>
  <si>
    <t>Aki Pöntinen</t>
  </si>
  <si>
    <t>6822</t>
  </si>
  <si>
    <t>14.07. 1996  Kitee</t>
  </si>
  <si>
    <t xml:space="preserve">  1-0  (1-0, 0-0)</t>
  </si>
  <si>
    <t>7773</t>
  </si>
  <si>
    <t>17.08. 1997  Hyvinkää</t>
  </si>
  <si>
    <t xml:space="preserve">  2-0  (5-2, 11-6)</t>
  </si>
  <si>
    <t>Länsi</t>
  </si>
  <si>
    <t>Lippo</t>
  </si>
  <si>
    <t>Mauri Pyhälahti</t>
  </si>
  <si>
    <t>7153</t>
  </si>
  <si>
    <t>28.06. 1998  Sotkamo</t>
  </si>
  <si>
    <t xml:space="preserve">  2-0  (6-5, 13-0)</t>
  </si>
  <si>
    <t>Jari Alasmäki</t>
  </si>
  <si>
    <t>6987</t>
  </si>
  <si>
    <t>19 v  2 kk  8 pv</t>
  </si>
  <si>
    <t>B-POJAT</t>
  </si>
  <si>
    <t>12.07. 1986  Porvoo</t>
  </si>
  <si>
    <t xml:space="preserve">  0-5</t>
  </si>
  <si>
    <t>Jari Koski</t>
  </si>
  <si>
    <t>11.07. 1987  Harjavalta</t>
  </si>
  <si>
    <t xml:space="preserve"> 12-8</t>
  </si>
  <si>
    <t>Petri Kaijansinkko</t>
  </si>
  <si>
    <t>A-POJAT</t>
  </si>
  <si>
    <t>01.07. 1988  Kankaanpää</t>
  </si>
  <si>
    <t xml:space="preserve">  9-7</t>
  </si>
  <si>
    <t>III p</t>
  </si>
  <si>
    <t>Eero Leskinen</t>
  </si>
  <si>
    <t>09.06. 1989  Sotkamo</t>
  </si>
  <si>
    <t xml:space="preserve"> 8-10</t>
  </si>
  <si>
    <t>07.06. 1990  Hyvinkää</t>
  </si>
  <si>
    <t xml:space="preserve">  8-14</t>
  </si>
  <si>
    <t>Liitto</t>
  </si>
  <si>
    <t>Pekka Peltomäki</t>
  </si>
  <si>
    <t>29.05. 1991  Haaparanta</t>
  </si>
  <si>
    <t xml:space="preserve">  7-6</t>
  </si>
  <si>
    <t>Mikko Vitikainen</t>
  </si>
  <si>
    <t>26.05. 1992  Juva</t>
  </si>
  <si>
    <t xml:space="preserve">  3-11</t>
  </si>
  <si>
    <t>20 v  0 kk  2 pv</t>
  </si>
  <si>
    <t>PELINJOHTAJAKORTTI</t>
  </si>
  <si>
    <t>MSU</t>
  </si>
  <si>
    <t xml:space="preserve"> Arvo-ottelut</t>
  </si>
  <si>
    <t xml:space="preserve">   Mitalit</t>
  </si>
  <si>
    <t xml:space="preserve">PLAY OFF </t>
  </si>
  <si>
    <t>Voitto-%</t>
  </si>
  <si>
    <t>hSM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</si>
  <si>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</si>
  <si>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</si>
  <si>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</si>
  <si>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</si>
  <si>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4-1  Lippo</t>
  </si>
  <si>
    <t xml:space="preserve"> 4-0  PattU</t>
  </si>
  <si>
    <t xml:space="preserve"> 2-0  KiPe</t>
  </si>
  <si>
    <t xml:space="preserve"> Jatkosarja</t>
  </si>
  <si>
    <t xml:space="preserve"> 3-1  Tahko</t>
  </si>
  <si>
    <t xml:space="preserve"> 2-1  KiPa</t>
  </si>
  <si>
    <t xml:space="preserve"> Vuoden pelinjohtaja</t>
  </si>
  <si>
    <t xml:space="preserve"> 3-0  KiPa</t>
  </si>
  <si>
    <t xml:space="preserve"> 3-2  PattU</t>
  </si>
  <si>
    <t>2.</t>
  </si>
  <si>
    <t xml:space="preserve"> 3-0  KoU</t>
  </si>
  <si>
    <t xml:space="preserve"> 1-3  Tahko</t>
  </si>
  <si>
    <t>7.</t>
  </si>
  <si>
    <t xml:space="preserve"> 3-4  KPL</t>
  </si>
  <si>
    <t>4.</t>
  </si>
  <si>
    <t xml:space="preserve"> 3-0  Tahko</t>
  </si>
  <si>
    <t xml:space="preserve"> 0-3  KPL</t>
  </si>
  <si>
    <t xml:space="preserve"> 1-2  SoJy</t>
  </si>
  <si>
    <t>JoMa</t>
  </si>
  <si>
    <t xml:space="preserve"> 3-0  PattU</t>
  </si>
  <si>
    <t xml:space="preserve"> 1-3  ViVe</t>
  </si>
  <si>
    <t xml:space="preserve"> 2-1  Tahko</t>
  </si>
  <si>
    <t xml:space="preserve"> 0-3  SoJy</t>
  </si>
  <si>
    <t xml:space="preserve"> 2-0  Kiri</t>
  </si>
  <si>
    <t>4 - 1</t>
  </si>
  <si>
    <t>4 - 3</t>
  </si>
  <si>
    <t>2 - 1</t>
  </si>
  <si>
    <t>3 - 1</t>
  </si>
  <si>
    <t>SARJAT</t>
  </si>
  <si>
    <t>Seurat:</t>
  </si>
  <si>
    <t>SoJy = Sotkamon Jymy  1909)</t>
  </si>
  <si>
    <t>Puolivälierät</t>
  </si>
  <si>
    <t>Lippo = Oulun Lippo  (1955)</t>
  </si>
  <si>
    <t>Välierät</t>
  </si>
  <si>
    <t>JoMa = Joensuun Maila  (1957)</t>
  </si>
  <si>
    <t>Pronssi</t>
  </si>
  <si>
    <t>Finaalit</t>
  </si>
  <si>
    <t>SoJy  2</t>
  </si>
  <si>
    <t>suomensarja</t>
  </si>
  <si>
    <t>ykkössarja</t>
  </si>
  <si>
    <t>6.</t>
  </si>
  <si>
    <t>10.</t>
  </si>
  <si>
    <t>8.</t>
  </si>
  <si>
    <t>05.09. 1987  SoJy - Kiri  2-7</t>
  </si>
  <si>
    <t>06.09. 1987  Kiri - SoJy  14-3</t>
  </si>
  <si>
    <t>5-2-1</t>
  </si>
  <si>
    <t>0-2-0</t>
  </si>
  <si>
    <t>3-4-2</t>
  </si>
  <si>
    <t>1-0-1</t>
  </si>
  <si>
    <t>10/11</t>
  </si>
  <si>
    <t>10/13</t>
  </si>
  <si>
    <t>1/1</t>
  </si>
  <si>
    <t>2.  ottelu</t>
  </si>
  <si>
    <t xml:space="preserve">  17 v   3 kk   0 pv</t>
  </si>
  <si>
    <t xml:space="preserve">  17 v   3 kk   1 pv</t>
  </si>
  <si>
    <t>8/10</t>
  </si>
  <si>
    <t>Play off, voitot, voittoprosentti</t>
  </si>
  <si>
    <t>1/3</t>
  </si>
  <si>
    <t>5/7</t>
  </si>
  <si>
    <t>2/4</t>
  </si>
  <si>
    <t>2/2</t>
  </si>
  <si>
    <t>4/11</t>
  </si>
  <si>
    <t>2/5</t>
  </si>
  <si>
    <t>1/4</t>
  </si>
  <si>
    <t>1/2</t>
  </si>
  <si>
    <t>5/10</t>
  </si>
  <si>
    <t>1/7</t>
  </si>
  <si>
    <t>0/1</t>
  </si>
  <si>
    <t>0/2</t>
  </si>
  <si>
    <t>3/4</t>
  </si>
  <si>
    <t>6/8</t>
  </si>
  <si>
    <t>2/3</t>
  </si>
  <si>
    <t>0/0</t>
  </si>
  <si>
    <t>----</t>
  </si>
  <si>
    <t>6</t>
  </si>
  <si>
    <t>4/7</t>
  </si>
  <si>
    <t>6/11</t>
  </si>
  <si>
    <t>27/54</t>
  </si>
  <si>
    <t>12/27</t>
  </si>
  <si>
    <t>9/15</t>
  </si>
  <si>
    <t>5/9</t>
  </si>
  <si>
    <t>4/8</t>
  </si>
  <si>
    <t>7/9</t>
  </si>
  <si>
    <t>11/17</t>
  </si>
  <si>
    <t>3/5</t>
  </si>
  <si>
    <t>4/5</t>
  </si>
  <si>
    <t>Lyöty</t>
  </si>
  <si>
    <t>Tuotu</t>
  </si>
  <si>
    <t>1-2  Tahko</t>
  </si>
  <si>
    <t>2-1  SiiPe</t>
  </si>
  <si>
    <t>2-1  Tahko</t>
  </si>
  <si>
    <t>2-1  IPV</t>
  </si>
  <si>
    <t>2-0  AA</t>
  </si>
  <si>
    <t>0-2  IPV</t>
  </si>
  <si>
    <t>2-0  ViVe</t>
  </si>
  <si>
    <t>2-0  Lippo</t>
  </si>
  <si>
    <t>3-0  Tahko</t>
  </si>
  <si>
    <t>3-0  SMJ</t>
  </si>
  <si>
    <t>2-0  IPV</t>
  </si>
  <si>
    <t>0-2  Tahko</t>
  </si>
  <si>
    <t>3-0  Kiri</t>
  </si>
  <si>
    <t>3-1  SMJ</t>
  </si>
  <si>
    <t>3-1  Lippo</t>
  </si>
  <si>
    <t>3-0  LP</t>
  </si>
  <si>
    <t>2-3  SMJ</t>
  </si>
  <si>
    <t>3-1  KaMa</t>
  </si>
  <si>
    <t>3-0  SoJy</t>
  </si>
  <si>
    <t>3-0  Tiikerit</t>
  </si>
  <si>
    <t>0-3  Tahko</t>
  </si>
  <si>
    <t>3-2  SMJ</t>
  </si>
  <si>
    <t>3-1  Tahko</t>
  </si>
  <si>
    <t>0-3  KiPa</t>
  </si>
  <si>
    <t>3-0  PattU</t>
  </si>
  <si>
    <t>3-0  KiPa</t>
  </si>
  <si>
    <t>3-1  KoU</t>
  </si>
  <si>
    <t xml:space="preserve">      Mitalit</t>
  </si>
  <si>
    <t>23.</t>
  </si>
  <si>
    <t/>
  </si>
  <si>
    <t>5.6.1970   Sotkamo</t>
  </si>
  <si>
    <t xml:space="preserve">      Runkosarja TOP-30</t>
  </si>
  <si>
    <t>22.</t>
  </si>
  <si>
    <t>18.</t>
  </si>
  <si>
    <t>9.</t>
  </si>
  <si>
    <t>27.</t>
  </si>
  <si>
    <t>26.</t>
  </si>
  <si>
    <t>20.</t>
  </si>
  <si>
    <t>0-1-1</t>
  </si>
  <si>
    <t>5.</t>
  </si>
  <si>
    <t>Ylempi loppusarja TOP-10</t>
  </si>
  <si>
    <t>5-1-0</t>
  </si>
  <si>
    <t>Vuoden pesäpalloilija  1992     &lt;&gt;     Etenijäkuningas  ( 5 )  1989, 1990, 1992, 1993, 1998     &lt;&gt;     Paras kärkilyöntiprosentti  1993     &lt;&gt;     Kultainen räpylä  1995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</si>
  <si>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</si>
  <si>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</si>
  <si>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</si>
  <si>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</si>
  <si>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</si>
  <si>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</si>
  <si>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</si>
  <si>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</si>
  <si>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</si>
  <si>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48.</t>
  </si>
  <si>
    <t>24.</t>
  </si>
  <si>
    <t>83.</t>
  </si>
  <si>
    <t xml:space="preserve"> RUNKOSARJA, KA / OTT</t>
  </si>
  <si>
    <t>IKÄ</t>
  </si>
  <si>
    <t>TEHO</t>
  </si>
  <si>
    <t xml:space="preserve"> SIJOITUS</t>
  </si>
  <si>
    <t xml:space="preserve"> Ottelutilasto</t>
  </si>
  <si>
    <t xml:space="preserve"> 300</t>
  </si>
  <si>
    <t xml:space="preserve"> Etenijätilasto</t>
  </si>
  <si>
    <t xml:space="preserve"> 1945 - 1989</t>
  </si>
  <si>
    <t xml:space="preserve"> 1945 - 1990</t>
  </si>
  <si>
    <t xml:space="preserve"> 400</t>
  </si>
  <si>
    <t xml:space="preserve"> 1945 - 1991</t>
  </si>
  <si>
    <t xml:space="preserve"> 1945 - 1992</t>
  </si>
  <si>
    <t xml:space="preserve"> Tehotilasto</t>
  </si>
  <si>
    <t xml:space="preserve"> 1945 - 1993</t>
  </si>
  <si>
    <t xml:space="preserve"> 500</t>
  </si>
  <si>
    <t xml:space="preserve"> 1945 - 1994</t>
  </si>
  <si>
    <t xml:space="preserve"> 1945 - 1995</t>
  </si>
  <si>
    <t xml:space="preserve"> Kärkilyöjätilasto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</si>
  <si>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</si>
  <si>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</si>
  <si>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</si>
  <si>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</si>
  <si>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</si>
  <si>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</si>
  <si>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</si>
  <si>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</si>
  <si>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PLAY OFF,  KA / OTT</t>
  </si>
  <si>
    <t xml:space="preserve"> 100</t>
  </si>
  <si>
    <t xml:space="preserve"> 1979 - 1989</t>
  </si>
  <si>
    <t>180.</t>
  </si>
  <si>
    <t>100.</t>
  </si>
  <si>
    <t xml:space="preserve"> 1979 - 1990</t>
  </si>
  <si>
    <t>108.</t>
  </si>
  <si>
    <t>33.</t>
  </si>
  <si>
    <t xml:space="preserve"> 1979 - 1991</t>
  </si>
  <si>
    <t>69.</t>
  </si>
  <si>
    <t xml:space="preserve"> 1979 - 1992</t>
  </si>
  <si>
    <t>53.</t>
  </si>
  <si>
    <t>44.</t>
  </si>
  <si>
    <t xml:space="preserve"> 1979 - 1993</t>
  </si>
  <si>
    <t>35.</t>
  </si>
  <si>
    <t>36.</t>
  </si>
  <si>
    <t xml:space="preserve"> 600</t>
  </si>
  <si>
    <t xml:space="preserve"> 1979 - 1994</t>
  </si>
  <si>
    <t>29.</t>
  </si>
  <si>
    <t xml:space="preserve"> 1979 - 1995</t>
  </si>
  <si>
    <t>17.</t>
  </si>
  <si>
    <t xml:space="preserve"> 1979 - 1996</t>
  </si>
  <si>
    <t>11.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</si>
  <si>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</si>
  <si>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</si>
  <si>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</si>
  <si>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</si>
  <si>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</si>
  <si>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</si>
  <si>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>134.</t>
  </si>
  <si>
    <t>59.</t>
  </si>
  <si>
    <t>101.</t>
  </si>
  <si>
    <t>46.</t>
  </si>
  <si>
    <t>28.</t>
  </si>
  <si>
    <t>87.</t>
  </si>
  <si>
    <t>106.</t>
  </si>
  <si>
    <t>89.</t>
  </si>
  <si>
    <t>82.</t>
  </si>
  <si>
    <t>72.</t>
  </si>
  <si>
    <t>71.</t>
  </si>
  <si>
    <t>38.</t>
  </si>
  <si>
    <t>37.</t>
  </si>
  <si>
    <t>40.</t>
  </si>
  <si>
    <t>29 v 11 kk 30 pv</t>
  </si>
  <si>
    <t>150. ottelu</t>
  </si>
  <si>
    <t>204. ottelu</t>
  </si>
  <si>
    <t>267. ottelu</t>
  </si>
  <si>
    <t>360. ottelu</t>
  </si>
  <si>
    <t xml:space="preserve"> 700</t>
  </si>
  <si>
    <t xml:space="preserve">  2.   01.09. 2002  SoJy - KoU  2-0</t>
  </si>
  <si>
    <t>32 v   2 kk 27 pv</t>
  </si>
  <si>
    <t xml:space="preserve">  49. ottelu</t>
  </si>
  <si>
    <t xml:space="preserve">  3.   27.08. 1995  SoJy - SMJ  2-0</t>
  </si>
  <si>
    <t xml:space="preserve">  42. ottelu</t>
  </si>
  <si>
    <t xml:space="preserve">  1.   25.08. 2002  SoJy - SMJ  2-0</t>
  </si>
  <si>
    <t xml:space="preserve">  99. ottelu</t>
  </si>
  <si>
    <t xml:space="preserve">  2.   12.08. 2000  SoJy - SMJ  0-2</t>
  </si>
  <si>
    <t xml:space="preserve">  79. ottelu</t>
  </si>
  <si>
    <t>794.</t>
  </si>
  <si>
    <t>601.</t>
  </si>
  <si>
    <t>464.</t>
  </si>
  <si>
    <t>351.</t>
  </si>
  <si>
    <t>287.</t>
  </si>
  <si>
    <t>201.</t>
  </si>
  <si>
    <t>151.</t>
  </si>
  <si>
    <t>85.</t>
  </si>
  <si>
    <t>63.</t>
  </si>
  <si>
    <t>52.</t>
  </si>
  <si>
    <t>13.</t>
  </si>
  <si>
    <t>839.</t>
  </si>
  <si>
    <t>783.</t>
  </si>
  <si>
    <t>736.</t>
  </si>
  <si>
    <t>570.</t>
  </si>
  <si>
    <t>495.</t>
  </si>
  <si>
    <t>422.</t>
  </si>
  <si>
    <t>391.</t>
  </si>
  <si>
    <t>327.</t>
  </si>
  <si>
    <t>326.</t>
  </si>
  <si>
    <t>298.</t>
  </si>
  <si>
    <t>292.</t>
  </si>
  <si>
    <t>254.</t>
  </si>
  <si>
    <t>242.</t>
  </si>
  <si>
    <t>217.</t>
  </si>
  <si>
    <t>212.</t>
  </si>
  <si>
    <t>410.</t>
  </si>
  <si>
    <t>218.</t>
  </si>
  <si>
    <t>160.</t>
  </si>
  <si>
    <t>70.</t>
  </si>
  <si>
    <t>19.</t>
  </si>
  <si>
    <t>541.</t>
  </si>
  <si>
    <t>368.</t>
  </si>
  <si>
    <t>303.</t>
  </si>
  <si>
    <t>195.</t>
  </si>
  <si>
    <t>118.</t>
  </si>
  <si>
    <t>56.</t>
  </si>
  <si>
    <t>31.</t>
  </si>
  <si>
    <t>263.</t>
  </si>
  <si>
    <t>186.</t>
  </si>
  <si>
    <t>142.</t>
  </si>
  <si>
    <t>107.</t>
  </si>
  <si>
    <t>73.</t>
  </si>
  <si>
    <t>39.</t>
  </si>
  <si>
    <t>14.</t>
  </si>
  <si>
    <t xml:space="preserve"> PLAY OFF, TASASATASET,  ka. / peli</t>
  </si>
  <si>
    <t xml:space="preserve"> RUNKOSARJA, TASASATASET,  ka. / peli</t>
  </si>
  <si>
    <t xml:space="preserve"> 200</t>
  </si>
  <si>
    <t>135.   06.06. 1996  KiPa - SoJy  0-1</t>
  </si>
  <si>
    <t>26 v   0 kk   1 pv</t>
  </si>
  <si>
    <t xml:space="preserve">  48.   04.06. 2000  UPV - SoJy  1-2</t>
  </si>
  <si>
    <t>105. ottelu</t>
  </si>
  <si>
    <t xml:space="preserve">  62.   20.05. 1993  SoJy - ViVe  17-9</t>
  </si>
  <si>
    <t xml:space="preserve">  26.   19.07. 1994  Tahko - SoJy  1-0</t>
  </si>
  <si>
    <t xml:space="preserve">    7.   30.06. 1996  SMJ - SoJy  2-1</t>
  </si>
  <si>
    <t xml:space="preserve">    3.   23.07. 1998  Lippo - PattU  1-0</t>
  </si>
  <si>
    <t xml:space="preserve">    2.   02.07. 2002  SoJy - KiPe  2-0</t>
  </si>
  <si>
    <t>229. ottelu</t>
  </si>
  <si>
    <t>348. ottelu</t>
  </si>
  <si>
    <t xml:space="preserve">  36.   12.06. 1997  KiPa - Lippo  2-1</t>
  </si>
  <si>
    <t xml:space="preserve">  11.   17.05. 2002  SoJy - KiPa  2-0</t>
  </si>
  <si>
    <t>157. ottelu</t>
  </si>
  <si>
    <t xml:space="preserve">  52.   11.08. 1994  SoJy - AA  2-0</t>
  </si>
  <si>
    <t xml:space="preserve">  11.   13.06. 2002  KiPa - SoJy  0-2</t>
  </si>
  <si>
    <t>357. ottelu</t>
  </si>
  <si>
    <t>YLEISÖENNÄTYS  KOTONA</t>
  </si>
  <si>
    <t>YLEISÖENNÄTYS  VIERAISSA</t>
  </si>
  <si>
    <t xml:space="preserve">  4.   01.08. 1995  Lippo - SoJy  2-0</t>
  </si>
  <si>
    <t xml:space="preserve">  8.   03.08. 1994  Lippo - SoJy  1-0</t>
  </si>
  <si>
    <t>16.   02.05. 1993  SoJy - LP  12-6</t>
  </si>
  <si>
    <t>30.   06.07. 1995  SoJy - Lippo  1-2</t>
  </si>
  <si>
    <t>22.   31.07. 1997  Lippo - KiPa  0-2</t>
  </si>
  <si>
    <t>32.   06.06. 1995  Lippo - SoJy  0-2</t>
  </si>
  <si>
    <t>44.   15.06. 1995  SoJy - Lippo  0-2</t>
  </si>
  <si>
    <t>42.   07.06. 1998  Lippo - Tiikerit  2-0</t>
  </si>
  <si>
    <t>72.   02.09. 1990  IPV - SoJy  5-6,  fin 1/3</t>
  </si>
  <si>
    <t>71.   06.08. 1996  Lippo - SoJy  1-2</t>
  </si>
  <si>
    <t>67.   15.09. 1996  SoJy - Tahko  2-0,  fin 3/3</t>
  </si>
  <si>
    <t>53.   16.09. 1995  Lippo - SoJy  2-1,  fin 3/4</t>
  </si>
  <si>
    <t>41.   27.08. 1998  Lippo - SoJy  2-0,  ve 1/3</t>
  </si>
  <si>
    <t>40.   01.09. 1991  SoJy - IPV  1-10,  fin 1/2</t>
  </si>
  <si>
    <t>38.   06.09. 2000  KiPa - SoJy  2-0,  fin 3/3</t>
  </si>
  <si>
    <t>35.   07.09. 1991  IPV - SoJy  10-1,  fin 2/2</t>
  </si>
  <si>
    <t>36.   06.09. 1992  SoJy - Tahko  7-1,  fin 3/3</t>
  </si>
  <si>
    <t>24.   08.09. 1990  SoJy - IPV  9-11,  fin 2/3</t>
  </si>
  <si>
    <t>17.   30.08. 1998  Lippo - SoJy  2-0,  ve 3/3</t>
  </si>
  <si>
    <t>11.   06.09. 1998  Lippo - Tiikerit  2-0,  fin 1/3</t>
  </si>
  <si>
    <t xml:space="preserve">  9.   18.09. 1993  SoJy - IPV  7-6,  fin 2/2</t>
  </si>
  <si>
    <t xml:space="preserve">  6.   13.09. 1998  Lippo - Tiikerit  1-0,  fin 3/3</t>
  </si>
  <si>
    <t xml:space="preserve">  2.   30.08. 1992  Tahko - SoJy  11-12,  fin 1/3</t>
  </si>
  <si>
    <t>51.   17.06. 1993  Lippo - SoJy  10-4</t>
  </si>
  <si>
    <t>50.   10.07. 1996  SoJy - Kiri  1-0</t>
  </si>
  <si>
    <t>ENSIMMÄISET PUDOTUSPELEISSÄ</t>
  </si>
  <si>
    <t>YLEISÖ</t>
  </si>
  <si>
    <t>19 v   2 kk 11 pv</t>
  </si>
  <si>
    <t>19 v   2 kk 14 pv</t>
  </si>
  <si>
    <t>ENSIMMÄISET RUNKOSARJASSA</t>
  </si>
  <si>
    <t>2-1  Lippo</t>
  </si>
  <si>
    <t>1.   16.08. 1989  SoJy - Tahko  6-8</t>
  </si>
  <si>
    <t>2.   19.08. 1989  Tahko - SoJy  8-16</t>
  </si>
  <si>
    <t xml:space="preserve">      PESISPÖRSSI</t>
  </si>
  <si>
    <t>PISTEET</t>
  </si>
  <si>
    <t>KAUSI</t>
  </si>
  <si>
    <t>TÄHDET</t>
  </si>
  <si>
    <t>****</t>
  </si>
  <si>
    <t>51.</t>
  </si>
  <si>
    <t>KATSOJIA YLI 5000  ( 25 )</t>
  </si>
  <si>
    <t>PELAAJA</t>
  </si>
  <si>
    <t xml:space="preserve">      KATSOJIA</t>
  </si>
  <si>
    <t>KA / OTT</t>
  </si>
  <si>
    <t xml:space="preserve">  1. Toni Kohonen</t>
  </si>
  <si>
    <t xml:space="preserve">  2. Roope Korhonen</t>
  </si>
  <si>
    <t xml:space="preserve">  3. Henri Puputti</t>
  </si>
  <si>
    <t xml:space="preserve">  4. Jani Komulainen</t>
  </si>
  <si>
    <t>YLI</t>
  </si>
  <si>
    <t xml:space="preserve">  7.   17.09. 2005  SoJy - Lippo  1-0</t>
  </si>
  <si>
    <t>TOP-100     1945-2022</t>
  </si>
  <si>
    <t>57.</t>
  </si>
  <si>
    <t>KÄRKILYÖNNIT RUNKOSARJASSA</t>
  </si>
  <si>
    <t>YHT</t>
  </si>
  <si>
    <t>%</t>
  </si>
  <si>
    <t>15.</t>
  </si>
  <si>
    <t>25.</t>
  </si>
  <si>
    <t>KÄRKILYÖNNIT YLEMMISSÄ PUDOTUSPELEISSÄ</t>
  </si>
  <si>
    <t>16.</t>
  </si>
  <si>
    <t>30.</t>
  </si>
  <si>
    <t xml:space="preserve">KÄRKILYÖNNIT </t>
  </si>
  <si>
    <t>RUNKOSARJA</t>
  </si>
  <si>
    <t>PLAY OFF</t>
  </si>
  <si>
    <t>VUOSITTAISET SIJOITUKSET  TOP - 30</t>
  </si>
  <si>
    <t xml:space="preserve"> YLEISÖMÄÄRÄ</t>
  </si>
  <si>
    <t>KA</t>
  </si>
  <si>
    <t>YLI 5000</t>
  </si>
  <si>
    <t xml:space="preserve"> Runkosarja</t>
  </si>
  <si>
    <t xml:space="preserve"> Play off</t>
  </si>
  <si>
    <t xml:space="preserve"> Karsintapelit</t>
  </si>
  <si>
    <t xml:space="preserve"> Itä - Länsi</t>
  </si>
  <si>
    <t xml:space="preserve"> Liitto - Lehdistö</t>
  </si>
  <si>
    <t xml:space="preserve"> YHTEENSÄ</t>
  </si>
  <si>
    <t>Sotkamo - Kuopio</t>
  </si>
  <si>
    <t>2 - 1s (1-0, 2-3, 1-0)</t>
  </si>
  <si>
    <t>Sotkamo</t>
  </si>
  <si>
    <t>0+1</t>
  </si>
  <si>
    <t>Koskenkorva - Sotkamo</t>
  </si>
  <si>
    <t>0 - 1 (4-6, 3-3)</t>
  </si>
  <si>
    <t>0+0</t>
  </si>
  <si>
    <t>Sotkamo - Imatra</t>
  </si>
  <si>
    <t>1 - 2s (2-3, 6-2, 0-1)</t>
  </si>
  <si>
    <t>I</t>
  </si>
  <si>
    <t>Järvenpää - Sotkamo</t>
  </si>
  <si>
    <t>2 - 1s (2-3, 2-1, 3-1)</t>
  </si>
  <si>
    <t>Sotkamo - Seinäjoki</t>
  </si>
  <si>
    <t>1 - 2k (1-4, 3-0, 1-1, 1-2)</t>
  </si>
  <si>
    <t>Hyvinkää - Sotkamo</t>
  </si>
  <si>
    <t>0 - 1 (2-3, 1-1)</t>
  </si>
  <si>
    <t>Sotkamo - Ulvila</t>
  </si>
  <si>
    <t>2 - 0 (4-0, 8-1)</t>
  </si>
  <si>
    <t>Kitee - Sotkamo</t>
  </si>
  <si>
    <t>0 - 2 (0-1, 2-3)</t>
  </si>
  <si>
    <t>Sotkamo - Kouvola</t>
  </si>
  <si>
    <t>2 - 0 (4-1, 5-1)</t>
  </si>
  <si>
    <t>Sotkamo - Raahe</t>
  </si>
  <si>
    <t>2 - 1s (4-2, 4-5, 1-0)</t>
  </si>
  <si>
    <t>Raahe - Sotkamo</t>
  </si>
  <si>
    <t>0 - 2 (0-7, 0-1)</t>
  </si>
  <si>
    <t>Sotkamo - Oulu</t>
  </si>
  <si>
    <t>1 - 0 (1-1, 4-0)</t>
  </si>
  <si>
    <t>Oulu - Sotkamo</t>
  </si>
  <si>
    <t>1 - 2s (2-1, 3-5, 0-1)</t>
  </si>
  <si>
    <t>1 - 0 (1-0, 5-5)</t>
  </si>
  <si>
    <t>Kouvola - Sotkamo</t>
  </si>
  <si>
    <t>0 - 2 (1-4, 1-4)</t>
  </si>
  <si>
    <t>1 - 2s (1-3, 3-1, 0-1)</t>
  </si>
  <si>
    <t>Sotkamo - Kitee</t>
  </si>
  <si>
    <t>2 - 0 (8-1, 7-2)</t>
  </si>
  <si>
    <t>Ulvila - Sotkamo</t>
  </si>
  <si>
    <t>1 - 2s (3-2, 4-5, 1-2)</t>
  </si>
  <si>
    <t>0 - 2 (1-4, 3-6)</t>
  </si>
  <si>
    <t>Sotkamo - Hyvinkää</t>
  </si>
  <si>
    <t>0 - 2 (0-2, 2-5)</t>
  </si>
  <si>
    <t>Seinäjoki - Sotkamo</t>
  </si>
  <si>
    <t>0 - 2 (0-2, 1-6)</t>
  </si>
  <si>
    <t>1+1</t>
  </si>
  <si>
    <t>Sotkamo - Järvenpää</t>
  </si>
  <si>
    <t>0 - 2 (1-4, 0-3)</t>
  </si>
  <si>
    <t>Imatra - Sotkamo</t>
  </si>
  <si>
    <t>0 - 2 (0-12, 2-7)</t>
  </si>
  <si>
    <t>Sotkamo - Koskenkorva</t>
  </si>
  <si>
    <t>0 - 1 (0-0, 3-4)</t>
  </si>
  <si>
    <t>Kausi: 2002</t>
  </si>
  <si>
    <t>Miesten superpesis / Runkosarja</t>
  </si>
  <si>
    <t>Pvm</t>
  </si>
  <si>
    <t>Tulos</t>
  </si>
  <si>
    <t>Yleisö</t>
  </si>
  <si>
    <t>Upp</t>
  </si>
  <si>
    <t>#</t>
  </si>
  <si>
    <t>Palk</t>
  </si>
  <si>
    <t>LY</t>
  </si>
  <si>
    <t>TU</t>
  </si>
  <si>
    <t>LV</t>
  </si>
  <si>
    <t>0 - 2 (3-4, 1-5)</t>
  </si>
  <si>
    <t>2 - 0 (1-0, 4-3)</t>
  </si>
  <si>
    <t>II</t>
  </si>
  <si>
    <t>2 - 0 (7-0, 7-0)</t>
  </si>
  <si>
    <t>2 - 0 (8-0, 7-4)</t>
  </si>
  <si>
    <t>2 - 0 (1-0, 3-0)</t>
  </si>
  <si>
    <t>2 - 0 (5-0, 2-0)</t>
  </si>
  <si>
    <t>0 - 2 (0-5, 0-6)</t>
  </si>
  <si>
    <t>Sotkamo - Kankaanpää</t>
  </si>
  <si>
    <t>2 - 0 (4-1, 5-0)</t>
  </si>
  <si>
    <t>2 - 1s (5-4, 0-4, 3-1)</t>
  </si>
  <si>
    <t>Kuopio - Sotkamo</t>
  </si>
  <si>
    <t>0 - 2 (2-3, 0-4)</t>
  </si>
  <si>
    <t>0 - 2 (4-5, 1-9)</t>
  </si>
  <si>
    <t>1+2</t>
  </si>
  <si>
    <t>2 - 1s (1-0, 0-1, 1-0)</t>
  </si>
  <si>
    <t>0 - 2 (0-4, 1-3)</t>
  </si>
  <si>
    <t>2 - 0 (4-3, 11-0)</t>
  </si>
  <si>
    <t>0 - 1 (1-1, 0-4)</t>
  </si>
  <si>
    <t>2 - 0 (9-0, 3-1)</t>
  </si>
  <si>
    <t>2 - 0 (5-1, 10-2)</t>
  </si>
  <si>
    <t>2 - 1k (1-0, 3-4, 0-0, 3-2)</t>
  </si>
  <si>
    <t>3P</t>
  </si>
  <si>
    <t>2 - 1k (3-2, 2-3, 0-0, 1-0)</t>
  </si>
  <si>
    <t>2 - 0 (6-4, 4-1)</t>
  </si>
  <si>
    <t>0 - 2 (3-5, 3-18)</t>
  </si>
  <si>
    <t>1+0</t>
  </si>
  <si>
    <t>0 - 2 (3-5, 0-3)</t>
  </si>
  <si>
    <t>2 - 0 (2-1, 10-0)</t>
  </si>
  <si>
    <t>2 - 0 (4-2, 2-0)</t>
  </si>
  <si>
    <t>2 - 0 (1-0, 2-1)</t>
  </si>
  <si>
    <t>Kankaanpää - Sotkamo</t>
  </si>
  <si>
    <t>0 - 2 (1-6, 0-5)</t>
  </si>
  <si>
    <t>2 - 1s (5-3, 5-7, 1-0)</t>
  </si>
  <si>
    <t>0 - 1 (3-3, 0-9)</t>
  </si>
  <si>
    <t>2 - 0 (2-1, 3-2)</t>
  </si>
  <si>
    <t>1 - 0 (3-2, 1-1)</t>
  </si>
  <si>
    <t>2 - 0 (7-2, 3-1)</t>
  </si>
  <si>
    <t>2 - 0 (4-3, 1-0)</t>
  </si>
  <si>
    <t>Kausi: 2001</t>
  </si>
  <si>
    <t>0 - 1 (4-4, 1-8)</t>
  </si>
  <si>
    <t>Alajärvi - Sotkamo</t>
  </si>
  <si>
    <t>0 - 1 (1-2, 0-0)</t>
  </si>
  <si>
    <t>Sotkamo - Loimaa</t>
  </si>
  <si>
    <t>2 - 0 (4-1, 18-2)</t>
  </si>
  <si>
    <t>0 - 2 (1-8, 1-3)</t>
  </si>
  <si>
    <t>Sotkamo - Hamina</t>
  </si>
  <si>
    <t>2 - 0 (9-0, 10-0)</t>
  </si>
  <si>
    <t>0 - 2 (6-7, 8-10)</t>
  </si>
  <si>
    <t>Kiri - Sotkamo</t>
  </si>
  <si>
    <t>1 - 2s (3-5, 4-1, 0-4)</t>
  </si>
  <si>
    <t>2 - 0 (7-1, 6-0)</t>
  </si>
  <si>
    <t>0 - 2 (9-10, 1-3)</t>
  </si>
  <si>
    <t>2 - 0 (9-2, 3-0)</t>
  </si>
  <si>
    <t>0 - 1 (8-8, 4-14)</t>
  </si>
  <si>
    <t>3V</t>
  </si>
  <si>
    <t>0 - 2 (1-3, 2-5)</t>
  </si>
  <si>
    <t>0+2</t>
  </si>
  <si>
    <t>2 - 1k (1-0, 1-5, 0-0, 6-4)</t>
  </si>
  <si>
    <t>2 - 0 (3-1, 11-6)</t>
  </si>
  <si>
    <t>S</t>
  </si>
  <si>
    <t>2 - 1s (4-7, 6-2, 1-0)</t>
  </si>
  <si>
    <t>2 - 0 (5-0, 10-2)</t>
  </si>
  <si>
    <t>1 - 0 (7-1, 3-3)</t>
  </si>
  <si>
    <t>1 - 2s (2-0, 3-5, 1-2)</t>
  </si>
  <si>
    <t>Sotkamo - Kiri</t>
  </si>
  <si>
    <t>2 - 0 (5-1, 4-0)</t>
  </si>
  <si>
    <t>1 - 2s (3-0, 1-2, 0-1)</t>
  </si>
  <si>
    <t>Hamina - Sotkamo</t>
  </si>
  <si>
    <t>0 - 2 (1-2, 2-10)</t>
  </si>
  <si>
    <t>2 - 0 (2-0, 7-0)</t>
  </si>
  <si>
    <t>Loimaa - Sotkamo</t>
  </si>
  <si>
    <t>0 - 2 (1-7, 0-9)</t>
  </si>
  <si>
    <t>Sotkamo - Alajärvi</t>
  </si>
  <si>
    <t>1 - 2s (1-9, 6-4, 1-2)</t>
  </si>
  <si>
    <t>Kausi: 2000</t>
  </si>
  <si>
    <t>2 - 0 (2-0, 4-3)</t>
  </si>
  <si>
    <t>2 - 0 (4-0, 7-0)</t>
  </si>
  <si>
    <t>0 - 2 (3-11, 0-3)</t>
  </si>
  <si>
    <t>1 - 0 (4-1, 0-0)</t>
  </si>
  <si>
    <t>1 - 2s (2-0, 1-5, 0-1)</t>
  </si>
  <si>
    <t>1 - 2s (4-3, 2-6, 1-2)</t>
  </si>
  <si>
    <t>2 - 1s (3-2, 0-2, 2-1)</t>
  </si>
  <si>
    <t>2 - 0 (8-0, 5-1)</t>
  </si>
  <si>
    <t>0 - 2 (4-5, 5-9)</t>
  </si>
  <si>
    <t>2 - 0 (2-1, 2-1)</t>
  </si>
  <si>
    <t>2 - 0 (2-1, 11-1)</t>
  </si>
  <si>
    <t>1 - 2s (3-1, 2-8, 1-2)</t>
  </si>
  <si>
    <t>0 - 2 (3-14, 0-19)</t>
  </si>
  <si>
    <t>2 - 1k (4-1, 0-1, 1-1, 4-1)</t>
  </si>
  <si>
    <t>2 - 0 (4-1, 4-0)</t>
  </si>
  <si>
    <t>2 - 0 (4-1, 5-2)</t>
  </si>
  <si>
    <t>2 - 1s (1-2, 3-1, 1-0)</t>
  </si>
  <si>
    <t>2 - 0 (10-0, 9-0)</t>
  </si>
  <si>
    <t>0 - 2 (2-3, 0-10)</t>
  </si>
  <si>
    <t>2 - 0 (6-0, 3-1)</t>
  </si>
  <si>
    <t>2 - 1s (8-1, 0-2, 1-0)</t>
  </si>
  <si>
    <t>1 - 0 (4-1, 4-4)</t>
  </si>
  <si>
    <t>1 - 2k (1-0, 0-3, 1-1, 2-3)</t>
  </si>
  <si>
    <t>2 - 0 (7-0, 8-0)</t>
  </si>
  <si>
    <t>0 - 2 (2-7, 1-9)</t>
  </si>
  <si>
    <t>2 - 0 (4-1, 5-3)</t>
  </si>
  <si>
    <t>0 - 2 (0-2, 1-2)</t>
  </si>
  <si>
    <t>1 - 0 (2-0, 2-2)</t>
  </si>
  <si>
    <t>Kausi: 1999</t>
  </si>
  <si>
    <t>Kiri - Oulu</t>
  </si>
  <si>
    <t>1 - 0 (3-3, 4-1)</t>
  </si>
  <si>
    <t>Oulu</t>
  </si>
  <si>
    <t>Oulu - Ulvila</t>
  </si>
  <si>
    <t>1 - 0 (4-0, 2-2)</t>
  </si>
  <si>
    <t>2 - 1k (3-4, 4-0, 0-0, 3-1)</t>
  </si>
  <si>
    <t>Raahe - Oulu</t>
  </si>
  <si>
    <t>1 - 0 (4-1, 2-2)</t>
  </si>
  <si>
    <t>Oulu - Kankaanpää</t>
  </si>
  <si>
    <t>2 - 1s (7-0, 2-3, 1-0)</t>
  </si>
  <si>
    <t>2 - 0 (3-2, 6-1)</t>
  </si>
  <si>
    <t>Oulu - Hamina</t>
  </si>
  <si>
    <t>1 - 0 (1-1, 10-0)</t>
  </si>
  <si>
    <t>Alajärvi - Oulu</t>
  </si>
  <si>
    <t>0 - 1 (2-3, 3-3)</t>
  </si>
  <si>
    <t>2 - 0 (5-2, 3-2)</t>
  </si>
  <si>
    <t>Hyvinkää - Oulu</t>
  </si>
  <si>
    <t>0 - 2 (2-4, 1-7)</t>
  </si>
  <si>
    <t>Oulu - Kitee</t>
  </si>
  <si>
    <t>1 - 0 (3-3, 5-1)</t>
  </si>
  <si>
    <t>Kouvola - Oulu</t>
  </si>
  <si>
    <t>0 - 2 (2-3, 3-9)</t>
  </si>
  <si>
    <t>Seinäjoki - Oulu</t>
  </si>
  <si>
    <t>1 - 2s (3-1, 0-1, 0-1)</t>
  </si>
  <si>
    <t>Oulu - Kouvola</t>
  </si>
  <si>
    <t>2 - 0 (5-4, 1-0)</t>
  </si>
  <si>
    <t>Oulu - Koskenkorva</t>
  </si>
  <si>
    <t>0 - 2 (2-4, 2-6)</t>
  </si>
  <si>
    <t>Ulvila - Oulu</t>
  </si>
  <si>
    <t>1 - 2s (1-2, 6-0, 0-1)</t>
  </si>
  <si>
    <t>Oulu - Kiri</t>
  </si>
  <si>
    <t>2 - 0 (6-1, 5-1)</t>
  </si>
  <si>
    <t>Oulu - Hyvinkää</t>
  </si>
  <si>
    <t>Kausi: 1998</t>
  </si>
  <si>
    <t>2 - 1s (4-0, 1-2, 3-1)</t>
  </si>
  <si>
    <t>Oulu - Siilinjärvi</t>
  </si>
  <si>
    <t>2 - 0 (2-0, 3-0)</t>
  </si>
  <si>
    <t>Oulu - Juva</t>
  </si>
  <si>
    <t>1 - 0 (14-0, 2-2)</t>
  </si>
  <si>
    <t>Hamina - Oulu</t>
  </si>
  <si>
    <t>0 - 2 (1-4, 0-4)</t>
  </si>
  <si>
    <t>0 - 2 (0-3, 2-6)</t>
  </si>
  <si>
    <t>2 - 1s (4-5, 3-1, 4-0)</t>
  </si>
  <si>
    <t>2 - 1s (0-3, 3-1, 4-0)</t>
  </si>
  <si>
    <t>0 - 1 (0-0, 1-13)</t>
  </si>
  <si>
    <t>Oulu - Helsinki</t>
  </si>
  <si>
    <t>2 - 0 (5-0, 5-3)</t>
  </si>
  <si>
    <t>Haapajärvi - Oulu</t>
  </si>
  <si>
    <t>0 - 2 (2-4, 1-6)</t>
  </si>
  <si>
    <t>2 - 0 (4-3, 13-0)</t>
  </si>
  <si>
    <t>Loimaa - Oulu</t>
  </si>
  <si>
    <t>0 - 2 (0-6, 1-5)</t>
  </si>
  <si>
    <t>0 - 2 (2-21, 2-5)</t>
  </si>
  <si>
    <t>Kitee - Oulu</t>
  </si>
  <si>
    <t>2 - 0 (3-2, 3-0)</t>
  </si>
  <si>
    <t>0 - 2 (1-2, 3-6)</t>
  </si>
  <si>
    <t>Oulu - Seinäjoki</t>
  </si>
  <si>
    <t>1 - 0 (5-1, 4-4)</t>
  </si>
  <si>
    <t>Oulu - Haapajärvi</t>
  </si>
  <si>
    <t>1 - 0 (1-1, 6-5)</t>
  </si>
  <si>
    <t>Oulu - Loimaa</t>
  </si>
  <si>
    <t>2 - 0 (4-0, 4-0)</t>
  </si>
  <si>
    <t>Siilinjärvi - Oulu</t>
  </si>
  <si>
    <t>0 - 2 (3-9, 2-3)</t>
  </si>
  <si>
    <t>Oulu - Raahe</t>
  </si>
  <si>
    <t>1 - 0 (7-5, 4-4)</t>
  </si>
  <si>
    <t>Juva - Oulu</t>
  </si>
  <si>
    <t>0 - 1 (0-2, 5-5)</t>
  </si>
  <si>
    <t>Helsinki - Oulu</t>
  </si>
  <si>
    <t>0 - 2 (1-6, 2-3)</t>
  </si>
  <si>
    <t>Oulu - Alajärvi</t>
  </si>
  <si>
    <t>2 - 0 (6-1, 2-0)</t>
  </si>
  <si>
    <t>0 - 2 (0-3, 4-7)</t>
  </si>
  <si>
    <t>2 - 1k (4-2, 4-5, 0-0, 3-1)</t>
  </si>
  <si>
    <t>Kankaanpää - Oulu</t>
  </si>
  <si>
    <t>2 - 1s (0-6, 4-0, 2-1)</t>
  </si>
  <si>
    <t>2 - 0 (6-5, 12-1)</t>
  </si>
  <si>
    <t>Kausi: 1997</t>
  </si>
  <si>
    <t>1 - 2k (3-5, 4-2, 0-0, 1-2)</t>
  </si>
  <si>
    <t>0 - 1 (2-5, 2-2)</t>
  </si>
  <si>
    <t>1 - 2s (0-5, 7-2, 0-2)</t>
  </si>
  <si>
    <t>1 - 0 (2-1, 0-0)</t>
  </si>
  <si>
    <t>2 - 1k (7-2, 6-7, 0-0, 4-1)</t>
  </si>
  <si>
    <t>Vimpeli - Oulu</t>
  </si>
  <si>
    <t>0 - 1 (2-7, 0-0)</t>
  </si>
  <si>
    <t>1 - 0 (6-2, 1-1)</t>
  </si>
  <si>
    <t>2 - 1s (11-1, 2-3, 1-0)</t>
  </si>
  <si>
    <t>2 - 0 (5-0, 2-1)</t>
  </si>
  <si>
    <t>2 - 0 (3-0, 2-0)</t>
  </si>
  <si>
    <t>0 - 2 (4-5, 1-4)</t>
  </si>
  <si>
    <t>2 - 1k (9-0, 5-6, 0-0, 2-1)</t>
  </si>
  <si>
    <t>Oulu - Vimpeli</t>
  </si>
  <si>
    <t>2 - 1s (0-3, 6-4, 2-0)</t>
  </si>
  <si>
    <t>1 - 0 (5-3, 4-4)</t>
  </si>
  <si>
    <t>2 - 0 (3-0, 3-2)</t>
  </si>
  <si>
    <t>1 - 0 (1-1, 4-2)</t>
  </si>
  <si>
    <t>1 - 2k (3-1, 2-3, 0-0, 1-2)</t>
  </si>
  <si>
    <t>0 - 2 (5-7, 1-6)</t>
  </si>
  <si>
    <t>1 - 0 (3-3, 2-0)</t>
  </si>
  <si>
    <t>2 - 1k (0-4, 1-0, 0-0, 2-1)</t>
  </si>
  <si>
    <t>0 - 2 (1-4, 4-7)</t>
  </si>
  <si>
    <t>1 - 2s (4-5, 7-4, 0-1)</t>
  </si>
  <si>
    <t>0 - 2 (2-5, 1-3)</t>
  </si>
  <si>
    <t>0 - 1 (5-5, 6-7)</t>
  </si>
  <si>
    <t>2 - 1s (0-4, 9-0, 1-0)</t>
  </si>
  <si>
    <t>Kausi: 1996</t>
  </si>
  <si>
    <t>Juva - Sotkamo</t>
  </si>
  <si>
    <t>0 - 2 (3-8, 0-3)</t>
  </si>
  <si>
    <t>0 - 1 (1-1, 0-11)</t>
  </si>
  <si>
    <t>2 - 0 (3-2, 5-1)</t>
  </si>
  <si>
    <t>0 - 2 (0-2, 0-5)</t>
  </si>
  <si>
    <t>Sotkamo - Haapajärvi</t>
  </si>
  <si>
    <t>2 - 0 (13-3, 11-0)</t>
  </si>
  <si>
    <t>0 - 2 (2-4, 1-4)</t>
  </si>
  <si>
    <t>0 - 1 (1-2, 2-2)</t>
  </si>
  <si>
    <t>2 - 1s (3-1, 3-4, 2-0)</t>
  </si>
  <si>
    <t>0 - 1 (5-5, 0-3)</t>
  </si>
  <si>
    <t>1 - 2s (0-2, 5-4, 0-5)</t>
  </si>
  <si>
    <t>Sotkamo - Siilinjärvi</t>
  </si>
  <si>
    <t>2 - 0 (5-2, 5-1)</t>
  </si>
  <si>
    <t>2 - 0 (2-1, 8-2)</t>
  </si>
  <si>
    <t>2 - 1k (1-5, 2-1, 1-1, 2-0)</t>
  </si>
  <si>
    <t>Vimpeli - Sotkamo</t>
  </si>
  <si>
    <t>1 - 2s (2-1, 0-9, 0-6)</t>
  </si>
  <si>
    <t>1 - 2s (0-1, 5-1, 0-1)</t>
  </si>
  <si>
    <t>2 - 0 (2-1, 3-0)</t>
  </si>
  <si>
    <t>1 - 0 (4-4, 1-0)</t>
  </si>
  <si>
    <t>1 - 2k (4-1, 1-7, 0-0, 0-2)</t>
  </si>
  <si>
    <t>Sotkamo - Vimpeli</t>
  </si>
  <si>
    <t>2 - 1s (12-2, 0-2, 2-0)</t>
  </si>
  <si>
    <t>2 - 0 (4-0, 1-0)</t>
  </si>
  <si>
    <t>Haapajärvi - Sotkamo</t>
  </si>
  <si>
    <t>0 - 2 (1-2, 3-10)</t>
  </si>
  <si>
    <t>Sotkamo - Juva</t>
  </si>
  <si>
    <t>1 - 0 (8-0, 3-3)</t>
  </si>
  <si>
    <t>0 - 2 (0-4, 2-12)</t>
  </si>
  <si>
    <t>2 - 0 (10-0, 4-0)</t>
  </si>
  <si>
    <t>1 - 2s (3-2, 0-6, 0-1)</t>
  </si>
  <si>
    <t>Siilinjärvi - Sotkamo</t>
  </si>
  <si>
    <t>2 - 1k (1-2, 7-5, 0-0, 5-2)</t>
  </si>
  <si>
    <t>2 - 0 (8-4, 4-2)</t>
  </si>
  <si>
    <t>1 - 0 (6-0, 2-2)</t>
  </si>
  <si>
    <t>Kausi: 1995</t>
  </si>
  <si>
    <t>2 - 0 (6-4, 4-2)</t>
  </si>
  <si>
    <t>0 - 2 (1-5, 0-4)</t>
  </si>
  <si>
    <t>1 - 0 (5-1, 2-2)</t>
  </si>
  <si>
    <t>1 - 2s (1-8, 2-1, 0-2)</t>
  </si>
  <si>
    <t>2 - 0 (5-0, 7-0)</t>
  </si>
  <si>
    <t>0 - 1 (1-1, 0-2)</t>
  </si>
  <si>
    <t>2 - 0 (3-0, 5-3)</t>
  </si>
  <si>
    <t>Riihimäki - Sotkamo</t>
  </si>
  <si>
    <t>0 - 2 (0-6, 3-17)</t>
  </si>
  <si>
    <t>0 - 2 (2-3, 1-4)</t>
  </si>
  <si>
    <t>2 - 0 (5-3, 5-0)</t>
  </si>
  <si>
    <t>0 - 2 (0-4, 0-4)</t>
  </si>
  <si>
    <t>0 - 2 (1-3, 1-2)</t>
  </si>
  <si>
    <t>1 - 2s (0-3, 4-2, 0-1)</t>
  </si>
  <si>
    <t>1 - 0 (0-0, 5-2)</t>
  </si>
  <si>
    <t>1 - 2s (2-1, 0-1, 0-1)</t>
  </si>
  <si>
    <t>Sotkamo - Riihimäki</t>
  </si>
  <si>
    <t>2 - 0 (7-1, 9-1)</t>
  </si>
  <si>
    <t>0 - 2 (0-5, 0-1)</t>
  </si>
  <si>
    <t>0 - 2 (0-3, 1-4)</t>
  </si>
  <si>
    <t>2 - 0 (6-1, 5-0)</t>
  </si>
  <si>
    <t>2 - 0 (6-1, 6-0)</t>
  </si>
  <si>
    <t>1 - 2s (5-3, 1-3, 1-2)</t>
  </si>
  <si>
    <t>2 - 0 (4-1, 1-0)</t>
  </si>
  <si>
    <t>1 - 2s (3-2, 3-6, 0-1)</t>
  </si>
  <si>
    <t>2 - 0 (5-1, 2-0)</t>
  </si>
  <si>
    <t>1 - 2s (2-1, 1-5, 0-1)</t>
  </si>
  <si>
    <t>2 - 0 (5-3, 10-2)</t>
  </si>
  <si>
    <t>0 - 2 (3-4, 1-4)</t>
  </si>
  <si>
    <t>Kausi: 1994</t>
  </si>
  <si>
    <t>Muhos - Sotkamo</t>
  </si>
  <si>
    <t>1 - 2s (6-3, 4-5, 2-3)</t>
  </si>
  <si>
    <t>2P</t>
  </si>
  <si>
    <t>0 - 1 (1-1, 2-4)</t>
  </si>
  <si>
    <t>1 - 1 (5-2, 1-4, 1-1)</t>
  </si>
  <si>
    <t>0 - 1 (1-1, 3-4)</t>
  </si>
  <si>
    <t>2 - 1s (6-1, 0-3, 1-0)</t>
  </si>
  <si>
    <t>1 - 2s (0-1, 3-2, 0-1)</t>
  </si>
  <si>
    <t>1 - 0 (1-1, 5-2)</t>
  </si>
  <si>
    <t>2 - 0 (4-3, 2-1)</t>
  </si>
  <si>
    <t>2 - 1s (4-0, 1-5, 1-0)</t>
  </si>
  <si>
    <t>2 - 1s (4-3, 0-3, 1-0)</t>
  </si>
  <si>
    <t>2 - 1s (1-2, 8-1, 1-0)</t>
  </si>
  <si>
    <t>2 - 0 (3-1, 5-0)</t>
  </si>
  <si>
    <t>0 - 1 (0-2, 3-3)</t>
  </si>
  <si>
    <t>2 - 0 (4-0, 6-1)</t>
  </si>
  <si>
    <t>1 - 0 (1-1, 3-1)</t>
  </si>
  <si>
    <t>1 - 0 (6-2, 3-3)</t>
  </si>
  <si>
    <t>1 - 0 (1-1, 4-1)</t>
  </si>
  <si>
    <t>1 - 0 (4-4, 3-0)</t>
  </si>
  <si>
    <t>0 - 2 (2-3, 4-5)</t>
  </si>
  <si>
    <t>1 - 0 (3-3, 8-2)</t>
  </si>
  <si>
    <t>1 - 2s (1-2, 3-2, 0-1)</t>
  </si>
  <si>
    <t>1 - 0 (3-2, 3-3)</t>
  </si>
  <si>
    <t>2 - 0 (8-2, 9-3)</t>
  </si>
  <si>
    <t>1 - 0 (5-5, 4-2)</t>
  </si>
  <si>
    <t>1 - 0 (3-0, 3-3)</t>
  </si>
  <si>
    <t>2 - 0 (3-0, 7-3)</t>
  </si>
  <si>
    <t>2 - 0 (2-1, 7-2)</t>
  </si>
  <si>
    <t>0 - 2 (1-2, 1-2)</t>
  </si>
  <si>
    <t>2 - 0 (3-0, 7-2)</t>
  </si>
  <si>
    <t>0 - 2 (1-2, 0-7)</t>
  </si>
  <si>
    <t>1 - 2s (1-4, 1-0, 0-4)</t>
  </si>
  <si>
    <t>0 - 1 (4-4, 2-6)</t>
  </si>
  <si>
    <t>Kausi: 1993</t>
  </si>
  <si>
    <t>13 - 19</t>
  </si>
  <si>
    <t>8 - 0</t>
  </si>
  <si>
    <t>Sotkamo - Muhos</t>
  </si>
  <si>
    <t>18 - 0</t>
  </si>
  <si>
    <t>Kausi: 1992</t>
  </si>
  <si>
    <t>Sotkamo - Vaasa</t>
  </si>
  <si>
    <t>13 - 14</t>
  </si>
  <si>
    <t>Vaasa - Sotkamo</t>
  </si>
  <si>
    <t>Kausi: 1991</t>
  </si>
  <si>
    <t>0 - 6</t>
  </si>
  <si>
    <t>Sotkamo - Tampere</t>
  </si>
  <si>
    <t>Tampere - Sotkamo</t>
  </si>
  <si>
    <t>Kausi: 1990</t>
  </si>
  <si>
    <t>9 - 0</t>
  </si>
  <si>
    <t>1 - 0</t>
  </si>
  <si>
    <t>1 279 413</t>
  </si>
  <si>
    <t>MILJOONAKERHO 1957-2022  (RS, YLS, ALS, IL, LL)</t>
  </si>
  <si>
    <t>2 083 001</t>
  </si>
  <si>
    <t>1 508 222</t>
  </si>
  <si>
    <t>1 488 436</t>
  </si>
  <si>
    <t>1 479 411</t>
  </si>
  <si>
    <t xml:space="preserve">  5. Sami Partanen</t>
  </si>
  <si>
    <t>1 377 579</t>
  </si>
  <si>
    <t xml:space="preserve">  6. Simo Eerikäinen</t>
  </si>
  <si>
    <t>1 344 507</t>
  </si>
  <si>
    <t xml:space="preserve">  7. Juha Korhonen</t>
  </si>
  <si>
    <t>1 321 269</t>
  </si>
  <si>
    <t xml:space="preserve">  8. Jukka Holttinen</t>
  </si>
  <si>
    <t>1 317 702</t>
  </si>
  <si>
    <t xml:space="preserve">  9. Sami Haapakoski</t>
  </si>
  <si>
    <t>1 309 023</t>
  </si>
  <si>
    <t>10. Jan Hautala</t>
  </si>
  <si>
    <t>1 303 716</t>
  </si>
  <si>
    <t>11. Pasi Pirinen</t>
  </si>
  <si>
    <t>1 284 640</t>
  </si>
  <si>
    <t>12. Jari Tyynelä</t>
  </si>
  <si>
    <t>1 284 606</t>
  </si>
  <si>
    <t>13. Janne Vuorinen</t>
  </si>
  <si>
    <t>14. Janne Mäkelä</t>
  </si>
  <si>
    <t>1 263 797</t>
  </si>
  <si>
    <t>15. Antti Hartikainen</t>
  </si>
  <si>
    <t>1 228 372</t>
  </si>
  <si>
    <t>16. Mikko Vainionpää</t>
  </si>
  <si>
    <t>1 200 157</t>
  </si>
  <si>
    <t>17. Kari Hakkarainen</t>
  </si>
  <si>
    <t>1 182 876</t>
  </si>
  <si>
    <t>18. Antti Kuusisto</t>
  </si>
  <si>
    <t>1 162 372</t>
  </si>
  <si>
    <t>19. Jari Viitasalo</t>
  </si>
  <si>
    <t>1 147 907</t>
  </si>
  <si>
    <t>20. Sami Joukainen</t>
  </si>
  <si>
    <t>1 136 066</t>
  </si>
  <si>
    <t>21. Marko Kähkönen</t>
  </si>
  <si>
    <t>1 123 147</t>
  </si>
  <si>
    <t>22. Jarkko Kokko</t>
  </si>
  <si>
    <t>1 112 579</t>
  </si>
  <si>
    <t>23. Matti Latvala</t>
  </si>
  <si>
    <t>1 106 899</t>
  </si>
  <si>
    <t>24. Tuomo Lönnmark</t>
  </si>
  <si>
    <t>1 096 440</t>
  </si>
  <si>
    <t>25. Sami Sirviö</t>
  </si>
  <si>
    <t>1 094 719</t>
  </si>
  <si>
    <t>26. Ari Rinta-Rahko</t>
  </si>
  <si>
    <t>1 088 653</t>
  </si>
  <si>
    <t>27. Markus Meriläinen</t>
  </si>
  <si>
    <t>1 083 852</t>
  </si>
  <si>
    <t>28. Riku Kytösalmi</t>
  </si>
  <si>
    <t>1 079 116</t>
  </si>
  <si>
    <t>29. Antti Vihtkari</t>
  </si>
  <si>
    <t>1 075 289</t>
  </si>
  <si>
    <t>30. Timo Rantatorikka</t>
  </si>
  <si>
    <t>1 063 895</t>
  </si>
  <si>
    <t>31. Mika Sivunen</t>
  </si>
  <si>
    <t>1 061 092</t>
  </si>
  <si>
    <t>32. Kari Kuusiniemi</t>
  </si>
  <si>
    <t>1 056 907</t>
  </si>
  <si>
    <t>33. Vesa Varonen</t>
  </si>
  <si>
    <t>1 053 738</t>
  </si>
  <si>
    <t>34. Mauri Pyhälahti</t>
  </si>
  <si>
    <t>1 047 443</t>
  </si>
  <si>
    <t>35. Jere Dahlström</t>
  </si>
  <si>
    <t>1 041 237</t>
  </si>
  <si>
    <t>36. Kari Kallio</t>
  </si>
  <si>
    <t xml:space="preserve"> 1017 420</t>
  </si>
  <si>
    <t>37. Sami Ahola</t>
  </si>
  <si>
    <t>1 014 514</t>
  </si>
  <si>
    <t>38. Matti Iivarinen</t>
  </si>
  <si>
    <t>1 011 946</t>
  </si>
  <si>
    <t>39. Saku Kapanen</t>
  </si>
  <si>
    <t>1 009 670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</si>
</sst>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9"/>
      <color rgb="FF333333"/>
      <name val="Arial"/>
      <family val="2"/>
    </font>
    <font>
      <b/>
      <sz val="11"/>
      <color rgb="FF333333"/>
      <name val="Arial"/>
      <family val="2"/>
    </font>
    <font>
      <b/>
      <sz val="9"/>
      <color rgb="FF333333"/>
      <name val="Arial"/>
      <family val="2"/>
    </font>
    <font>
      <b/>
      <sz val="10"/>
      <color rgb="FFFFFFFF"/>
      <name val="Arial"/>
      <family val="2"/>
    </font>
    <font>
      <u/>
      <sz val="10"/>
      <color theme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579757"/>
        <bgColor indexed="64"/>
      </patternFill>
    </fill>
    <fill>
      <patternFill patternType="solid">
        <fgColor rgb="FF30803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 style="thick">
        <color rgb="FF000000"/>
      </left>
      <right style="medium">
        <color rgb="FFDDDDDD"/>
      </right>
      <top style="thick">
        <color rgb="FF000000"/>
      </top>
      <bottom style="medium">
        <color rgb="FFDDDDDD"/>
      </bottom>
      <diagonal/>
    </border>
    <border>
      <left/>
      <right style="medium">
        <color rgb="FFDDDDDD"/>
      </right>
      <top style="thick">
        <color rgb="FF000000"/>
      </top>
      <bottom style="medium">
        <color rgb="FFDDDDDD"/>
      </bottom>
      <diagonal/>
    </border>
    <border>
      <left/>
      <right style="thick">
        <color rgb="FF000000"/>
      </right>
      <top style="thick">
        <color rgb="FF000000"/>
      </top>
      <bottom style="medium">
        <color rgb="FFDDDDDD"/>
      </bottom>
      <diagonal/>
    </border>
    <border>
      <left style="thick">
        <color rgb="FF000000"/>
      </left>
      <right style="medium">
        <color rgb="FFDDDDDD"/>
      </right>
      <top/>
      <bottom style="medium">
        <color rgb="FFDDDDDD"/>
      </bottom>
      <diagonal/>
    </border>
    <border>
      <left/>
      <right style="thick">
        <color rgb="FF000000"/>
      </right>
      <top/>
      <bottom style="medium">
        <color rgb="FFDDDDDD"/>
      </bottom>
      <diagonal/>
    </border>
    <border>
      <left style="thick">
        <color rgb="FF000000"/>
      </left>
      <right style="medium">
        <color rgb="FFDDDDDD"/>
      </right>
      <top/>
      <bottom style="thick">
        <color rgb="FF000000"/>
      </bottom>
      <diagonal/>
    </border>
    <border>
      <left/>
      <right style="medium">
        <color rgb="FFDDDDDD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medium">
        <color rgb="FFDDDDDD"/>
      </right>
      <top style="thick">
        <color rgb="FF000000"/>
      </top>
      <bottom style="thick">
        <color rgb="FF000000"/>
      </bottom>
      <diagonal/>
    </border>
    <border>
      <left/>
      <right style="medium">
        <color rgb="FFDDDDDD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7" fillId="0" borderId="0" applyNumberFormat="0" applyFill="0" applyBorder="0" applyAlignment="0" applyProtection="0"/>
  </cellStyleXfs>
  <cellXfs count="400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165" fontId="4" fillId="9" borderId="4" xfId="1" applyNumberFormat="1" applyFont="1" applyFill="1" applyBorder="1" applyAlignment="1"/>
    <xf numFmtId="0" fontId="4" fillId="9" borderId="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8" fillId="3" borderId="8" xfId="0" applyFont="1" applyFill="1" applyBorder="1" applyAlignment="1"/>
    <xf numFmtId="0" fontId="4" fillId="3" borderId="7" xfId="0" applyFont="1" applyFill="1" applyBorder="1" applyAlignment="1"/>
    <xf numFmtId="49" fontId="8" fillId="3" borderId="7" xfId="0" applyNumberFormat="1" applyFont="1" applyFill="1" applyBorder="1" applyAlignment="1"/>
    <xf numFmtId="0" fontId="4" fillId="4" borderId="2" xfId="0" applyFont="1" applyFill="1" applyBorder="1" applyAlignment="1"/>
    <xf numFmtId="49" fontId="4" fillId="3" borderId="0" xfId="0" applyNumberFormat="1" applyFont="1" applyFill="1" applyAlignment="1">
      <alignment horizontal="left"/>
    </xf>
    <xf numFmtId="0" fontId="4" fillId="3" borderId="4" xfId="0" applyFont="1" applyFill="1" applyBorder="1" applyAlignment="1">
      <alignment horizontal="left"/>
    </xf>
    <xf numFmtId="0" fontId="10" fillId="6" borderId="2" xfId="0" applyFont="1" applyFill="1" applyBorder="1"/>
    <xf numFmtId="0" fontId="4" fillId="3" borderId="3" xfId="0" applyFont="1" applyFill="1" applyBorder="1" applyAlignment="1"/>
    <xf numFmtId="49" fontId="4" fillId="9" borderId="1" xfId="0" applyNumberFormat="1" applyFont="1" applyFill="1" applyBorder="1" applyAlignment="1">
      <alignment horizontal="center"/>
    </xf>
    <xf numFmtId="0" fontId="4" fillId="3" borderId="0" xfId="0" applyFont="1" applyFill="1" applyBorder="1" applyAlignment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5" fontId="4" fillId="9" borderId="1" xfId="1" applyNumberFormat="1" applyFont="1" applyFill="1" applyBorder="1" applyAlignment="1"/>
    <xf numFmtId="0" fontId="10" fillId="6" borderId="2" xfId="0" applyFont="1" applyFill="1" applyBorder="1" applyAlignment="1">
      <alignment vertical="top"/>
    </xf>
    <xf numFmtId="0" fontId="7" fillId="0" borderId="0" xfId="0" applyFont="1" applyFill="1"/>
    <xf numFmtId="0" fontId="4" fillId="2" borderId="9" xfId="0" applyFont="1" applyFill="1" applyBorder="1" applyAlignment="1"/>
    <xf numFmtId="0" fontId="4" fillId="6" borderId="4" xfId="0" applyFont="1" applyFill="1" applyBorder="1"/>
    <xf numFmtId="0" fontId="4" fillId="6" borderId="1" xfId="0" applyFont="1" applyFill="1" applyBorder="1" applyAlignment="1"/>
    <xf numFmtId="0" fontId="11" fillId="3" borderId="2" xfId="0" applyFont="1" applyFill="1" applyBorder="1" applyAlignment="1">
      <alignment horizontal="left"/>
    </xf>
    <xf numFmtId="0" fontId="4" fillId="9" borderId="1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165" fontId="4" fillId="9" borderId="3" xfId="1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 vertical="center"/>
    </xf>
    <xf numFmtId="0" fontId="4" fillId="8" borderId="1" xfId="0" applyNumberFormat="1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8" borderId="1" xfId="1" applyNumberFormat="1" applyFont="1" applyFill="1" applyBorder="1" applyAlignment="1">
      <alignment horizontal="center" vertical="center"/>
    </xf>
    <xf numFmtId="0" fontId="10" fillId="2" borderId="0" xfId="0" applyFont="1" applyFill="1"/>
    <xf numFmtId="0" fontId="10" fillId="7" borderId="2" xfId="0" applyFont="1" applyFill="1" applyBorder="1" applyAlignment="1"/>
    <xf numFmtId="0" fontId="10" fillId="7" borderId="3" xfId="0" applyFont="1" applyFill="1" applyBorder="1" applyAlignment="1">
      <alignment horizontal="left" vertical="top"/>
    </xf>
    <xf numFmtId="0" fontId="10" fillId="7" borderId="3" xfId="0" applyFont="1" applyFill="1" applyBorder="1" applyAlignment="1">
      <alignment vertical="top"/>
    </xf>
    <xf numFmtId="0" fontId="10" fillId="7" borderId="3" xfId="0" applyFont="1" applyFill="1" applyBorder="1" applyAlignment="1">
      <alignment horizontal="center" vertical="top"/>
    </xf>
    <xf numFmtId="0" fontId="12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/>
    </xf>
    <xf numFmtId="0" fontId="6" fillId="7" borderId="3" xfId="0" applyFont="1" applyFill="1" applyBorder="1" applyAlignment="1"/>
    <xf numFmtId="0" fontId="6" fillId="2" borderId="12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Alignment="1"/>
    <xf numFmtId="0" fontId="10" fillId="0" borderId="0" xfId="0" applyFont="1"/>
    <xf numFmtId="0" fontId="11" fillId="2" borderId="0" xfId="0" applyFont="1" applyFill="1" applyAlignment="1"/>
    <xf numFmtId="0" fontId="11" fillId="3" borderId="2" xfId="0" applyFont="1" applyFill="1" applyBorder="1" applyAlignment="1"/>
    <xf numFmtId="0" fontId="11" fillId="3" borderId="3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center"/>
    </xf>
    <xf numFmtId="49" fontId="11" fillId="3" borderId="3" xfId="0" applyNumberFormat="1" applyFont="1" applyFill="1" applyBorder="1" applyAlignment="1">
      <alignment horizontal="left"/>
    </xf>
    <xf numFmtId="49" fontId="11" fillId="3" borderId="3" xfId="0" applyNumberFormat="1" applyFont="1" applyFill="1" applyBorder="1" applyAlignment="1">
      <alignment horizontal="center"/>
    </xf>
    <xf numFmtId="0" fontId="11" fillId="0" borderId="0" xfId="0" applyFont="1" applyAlignment="1"/>
    <xf numFmtId="0" fontId="4" fillId="2" borderId="0" xfId="0" applyFont="1" applyFill="1" applyAlignment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/>
    <xf numFmtId="0" fontId="5" fillId="2" borderId="14" xfId="0" applyFont="1" applyFill="1" applyBorder="1" applyAlignment="1">
      <alignment horizontal="center"/>
    </xf>
    <xf numFmtId="0" fontId="4" fillId="4" borderId="13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7" fillId="0" borderId="0" xfId="0" applyFont="1" applyAlignment="1"/>
    <xf numFmtId="0" fontId="4" fillId="4" borderId="15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6" fillId="0" borderId="0" xfId="0" applyFont="1" applyAlignment="1"/>
    <xf numFmtId="0" fontId="4" fillId="2" borderId="12" xfId="0" applyFont="1" applyFill="1" applyBorder="1" applyAlignment="1"/>
    <xf numFmtId="0" fontId="4" fillId="4" borderId="6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 vertical="top"/>
    </xf>
    <xf numFmtId="0" fontId="5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/>
    </xf>
    <xf numFmtId="0" fontId="6" fillId="2" borderId="7" xfId="0" applyFont="1" applyFill="1" applyBorder="1" applyAlignment="1"/>
    <xf numFmtId="0" fontId="5" fillId="4" borderId="10" xfId="0" applyFont="1" applyFill="1" applyBorder="1" applyAlignment="1">
      <alignment horizontal="left"/>
    </xf>
    <xf numFmtId="0" fontId="5" fillId="4" borderId="10" xfId="0" applyFont="1" applyFill="1" applyBorder="1" applyAlignment="1"/>
    <xf numFmtId="0" fontId="4" fillId="4" borderId="8" xfId="0" applyFont="1" applyFill="1" applyBorder="1" applyAlignment="1"/>
    <xf numFmtId="0" fontId="4" fillId="4" borderId="7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/>
    <xf numFmtId="0" fontId="4" fillId="3" borderId="2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 applyAlignment="1"/>
    <xf numFmtId="0" fontId="4" fillId="3" borderId="10" xfId="0" applyFont="1" applyFill="1" applyBorder="1" applyAlignment="1">
      <alignment horizontal="left"/>
    </xf>
    <xf numFmtId="0" fontId="4" fillId="3" borderId="10" xfId="0" applyFont="1" applyFill="1" applyBorder="1" applyAlignment="1"/>
    <xf numFmtId="0" fontId="4" fillId="3" borderId="12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4" fillId="4" borderId="3" xfId="0" applyFont="1" applyFill="1" applyBorder="1" applyAlignment="1"/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Border="1" applyAlignment="1">
      <alignment vertical="top"/>
    </xf>
    <xf numFmtId="0" fontId="6" fillId="10" borderId="0" xfId="0" applyFont="1" applyFill="1"/>
    <xf numFmtId="0" fontId="6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4" fillId="11" borderId="1" xfId="0" applyFont="1" applyFill="1" applyBorder="1"/>
    <xf numFmtId="0" fontId="4" fillId="11" borderId="1" xfId="0" applyFont="1" applyFill="1" applyBorder="1" applyAlignment="1">
      <alignment horizontal="left"/>
    </xf>
    <xf numFmtId="0" fontId="4" fillId="11" borderId="3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165" fontId="4" fillId="6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15" xfId="0" applyFont="1" applyFill="1" applyBorder="1" applyAlignment="1">
      <alignment horizontal="center"/>
    </xf>
    <xf numFmtId="0" fontId="4" fillId="3" borderId="15" xfId="0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0" fillId="0" borderId="0" xfId="0" applyNumberFormat="1"/>
    <xf numFmtId="49" fontId="4" fillId="0" borderId="0" xfId="0" applyNumberFormat="1" applyFont="1" applyFill="1" applyAlignment="1">
      <alignment horizontal="center"/>
    </xf>
    <xf numFmtId="165" fontId="4" fillId="9" borderId="3" xfId="0" quotePrefix="1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11" borderId="2" xfId="0" applyFont="1" applyFill="1" applyBorder="1" applyAlignment="1">
      <alignment horizontal="left"/>
    </xf>
    <xf numFmtId="0" fontId="4" fillId="11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11" borderId="2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6" fillId="4" borderId="7" xfId="0" applyFont="1" applyFill="1" applyBorder="1"/>
    <xf numFmtId="0" fontId="4" fillId="4" borderId="7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12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3" borderId="8" xfId="0" applyFont="1" applyFill="1" applyBorder="1"/>
    <xf numFmtId="0" fontId="4" fillId="3" borderId="6" xfId="0" applyFont="1" applyFill="1" applyBorder="1" applyAlignment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/>
    <xf numFmtId="2" fontId="4" fillId="4" borderId="5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11" xfId="0" applyNumberFormat="1" applyFont="1" applyFill="1" applyBorder="1"/>
    <xf numFmtId="2" fontId="4" fillId="4" borderId="1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166" fontId="4" fillId="4" borderId="0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5" fillId="4" borderId="0" xfId="0" applyFont="1" applyFill="1"/>
    <xf numFmtId="0" fontId="4" fillId="4" borderId="0" xfId="0" applyFont="1" applyFill="1" applyBorder="1" applyAlignment="1"/>
    <xf numFmtId="2" fontId="4" fillId="10" borderId="0" xfId="0" applyNumberFormat="1" applyFont="1" applyFill="1" applyBorder="1" applyAlignment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14" fontId="4" fillId="4" borderId="0" xfId="0" applyNumberFormat="1" applyFont="1" applyFill="1" applyBorder="1"/>
    <xf numFmtId="14" fontId="4" fillId="4" borderId="10" xfId="0" applyNumberFormat="1" applyFont="1" applyFill="1" applyBorder="1"/>
    <xf numFmtId="1" fontId="4" fillId="4" borderId="0" xfId="0" applyNumberFormat="1" applyFont="1" applyFill="1" applyAlignment="1">
      <alignment horizontal="center"/>
    </xf>
    <xf numFmtId="1" fontId="4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164" fontId="4" fillId="4" borderId="0" xfId="0" applyNumberFormat="1" applyFont="1" applyFill="1" applyAlignment="1"/>
    <xf numFmtId="49" fontId="4" fillId="3" borderId="8" xfId="0" applyNumberFormat="1" applyFont="1" applyFill="1" applyBorder="1"/>
    <xf numFmtId="49" fontId="4" fillId="3" borderId="12" xfId="0" applyNumberFormat="1" applyFont="1" applyFill="1" applyBorder="1"/>
    <xf numFmtId="0" fontId="4" fillId="3" borderId="0" xfId="0" applyFont="1" applyFill="1" applyBorder="1"/>
    <xf numFmtId="49" fontId="4" fillId="4" borderId="12" xfId="0" applyNumberFormat="1" applyFont="1" applyFill="1" applyBorder="1"/>
    <xf numFmtId="0" fontId="4" fillId="4" borderId="0" xfId="0" quotePrefix="1" applyFont="1" applyFill="1" applyBorder="1"/>
    <xf numFmtId="9" fontId="4" fillId="4" borderId="0" xfId="1" applyFont="1" applyFill="1" applyBorder="1" applyAlignment="1"/>
    <xf numFmtId="0" fontId="4" fillId="3" borderId="5" xfId="0" applyFont="1" applyFill="1" applyBorder="1" applyAlignment="1">
      <alignment horizontal="right"/>
    </xf>
    <xf numFmtId="0" fontId="1" fillId="2" borderId="0" xfId="0" applyFont="1" applyFill="1" applyAlignment="1"/>
    <xf numFmtId="165" fontId="4" fillId="3" borderId="3" xfId="1" applyNumberFormat="1" applyFont="1" applyFill="1" applyBorder="1" applyAlignment="1">
      <alignment horizontal="center"/>
    </xf>
    <xf numFmtId="9" fontId="4" fillId="3" borderId="3" xfId="1" applyFont="1" applyFill="1" applyBorder="1" applyAlignment="1">
      <alignment horizontal="center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165" fontId="4" fillId="4" borderId="6" xfId="1" applyNumberFormat="1" applyFont="1" applyFill="1" applyBorder="1" applyAlignment="1">
      <alignment horizontal="center"/>
    </xf>
    <xf numFmtId="9" fontId="4" fillId="4" borderId="6" xfId="1" applyFont="1" applyFill="1" applyBorder="1" applyAlignment="1">
      <alignment horizontal="center"/>
    </xf>
    <xf numFmtId="0" fontId="2" fillId="0" borderId="0" xfId="0" applyFont="1" applyFill="1" applyAlignment="1"/>
    <xf numFmtId="0" fontId="4" fillId="3" borderId="13" xfId="0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0" fontId="4" fillId="10" borderId="1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4" fillId="0" borderId="0" xfId="0" applyFont="1" applyFill="1" applyAlignment="1"/>
    <xf numFmtId="165" fontId="4" fillId="0" borderId="0" xfId="1" applyNumberFormat="1" applyFont="1" applyFill="1" applyAlignment="1">
      <alignment horizontal="center"/>
    </xf>
    <xf numFmtId="9" fontId="4" fillId="0" borderId="0" xfId="1" applyFont="1" applyFill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0" fontId="4" fillId="3" borderId="6" xfId="0" applyFont="1" applyFill="1" applyBorder="1" applyAlignment="1">
      <alignment horizontal="right"/>
    </xf>
    <xf numFmtId="1" fontId="4" fillId="4" borderId="0" xfId="0" applyNumberFormat="1" applyFont="1" applyFill="1" applyBorder="1" applyAlignment="1">
      <alignment horizontal="right"/>
    </xf>
    <xf numFmtId="1" fontId="4" fillId="4" borderId="5" xfId="0" applyNumberFormat="1" applyFont="1" applyFill="1" applyBorder="1" applyAlignment="1">
      <alignment horizontal="center"/>
    </xf>
    <xf numFmtId="1" fontId="4" fillId="4" borderId="0" xfId="0" quotePrefix="1" applyNumberFormat="1" applyFont="1" applyFill="1" applyBorder="1" applyAlignment="1">
      <alignment horizontal="right"/>
    </xf>
    <xf numFmtId="0" fontId="13" fillId="12" borderId="16" xfId="0" applyFont="1" applyFill="1" applyBorder="1" applyAlignment="1">
      <alignment horizontal="left" vertical="center"/>
    </xf>
    <xf numFmtId="0" fontId="17" fillId="12" borderId="16" xfId="3" applyFill="1" applyBorder="1" applyAlignment="1">
      <alignment horizontal="left" vertical="center"/>
    </xf>
    <xf numFmtId="0" fontId="13" fillId="12" borderId="16" xfId="0" applyFont="1" applyFill="1" applyBorder="1" applyAlignment="1">
      <alignment horizontal="right" vertical="center"/>
    </xf>
    <xf numFmtId="0" fontId="13" fillId="13" borderId="16" xfId="0" applyFont="1" applyFill="1" applyBorder="1" applyAlignment="1">
      <alignment horizontal="left" vertical="center"/>
    </xf>
    <xf numFmtId="0" fontId="17" fillId="13" borderId="16" xfId="3" applyFill="1" applyBorder="1" applyAlignment="1">
      <alignment horizontal="left" vertical="center"/>
    </xf>
    <xf numFmtId="0" fontId="13" fillId="13" borderId="16" xfId="0" applyFont="1" applyFill="1" applyBorder="1" applyAlignment="1">
      <alignment horizontal="right" vertical="center"/>
    </xf>
    <xf numFmtId="14" fontId="13" fillId="12" borderId="17" xfId="0" applyNumberFormat="1" applyFont="1" applyFill="1" applyBorder="1" applyAlignment="1">
      <alignment horizontal="left" vertical="center"/>
    </xf>
    <xf numFmtId="0" fontId="13" fillId="12" borderId="18" xfId="0" applyFont="1" applyFill="1" applyBorder="1" applyAlignment="1">
      <alignment horizontal="left" vertical="center"/>
    </xf>
    <xf numFmtId="0" fontId="17" fillId="12" borderId="18" xfId="3" applyFill="1" applyBorder="1" applyAlignment="1">
      <alignment horizontal="left" vertical="center"/>
    </xf>
    <xf numFmtId="0" fontId="13" fillId="12" borderId="18" xfId="0" applyFont="1" applyFill="1" applyBorder="1" applyAlignment="1">
      <alignment horizontal="right" vertical="center"/>
    </xf>
    <xf numFmtId="0" fontId="13" fillId="12" borderId="19" xfId="0" applyFont="1" applyFill="1" applyBorder="1" applyAlignment="1">
      <alignment horizontal="right" vertical="center"/>
    </xf>
    <xf numFmtId="14" fontId="13" fillId="13" borderId="20" xfId="0" applyNumberFormat="1" applyFont="1" applyFill="1" applyBorder="1" applyAlignment="1">
      <alignment horizontal="left" vertical="center"/>
    </xf>
    <xf numFmtId="0" fontId="13" fillId="13" borderId="21" xfId="0" applyFont="1" applyFill="1" applyBorder="1" applyAlignment="1">
      <alignment horizontal="right" vertical="center"/>
    </xf>
    <xf numFmtId="14" fontId="13" fillId="12" borderId="20" xfId="0" applyNumberFormat="1" applyFont="1" applyFill="1" applyBorder="1" applyAlignment="1">
      <alignment horizontal="left" vertical="center"/>
    </xf>
    <xf numFmtId="0" fontId="13" fillId="12" borderId="21" xfId="0" applyFont="1" applyFill="1" applyBorder="1" applyAlignment="1">
      <alignment horizontal="right" vertical="center"/>
    </xf>
    <xf numFmtId="14" fontId="13" fillId="13" borderId="22" xfId="0" applyNumberFormat="1" applyFont="1" applyFill="1" applyBorder="1" applyAlignment="1">
      <alignment horizontal="left" vertical="center"/>
    </xf>
    <xf numFmtId="0" fontId="13" fillId="13" borderId="23" xfId="0" applyFont="1" applyFill="1" applyBorder="1" applyAlignment="1">
      <alignment horizontal="left" vertical="center"/>
    </xf>
    <xf numFmtId="0" fontId="17" fillId="13" borderId="23" xfId="3" applyFill="1" applyBorder="1" applyAlignment="1">
      <alignment horizontal="left" vertical="center"/>
    </xf>
    <xf numFmtId="0" fontId="13" fillId="13" borderId="23" xfId="0" applyFont="1" applyFill="1" applyBorder="1" applyAlignment="1">
      <alignment horizontal="right" vertical="center"/>
    </xf>
    <xf numFmtId="0" fontId="13" fillId="13" borderId="24" xfId="0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14" borderId="0" xfId="0" applyFill="1" applyAlignment="1">
      <alignment horizontal="left" vertical="center"/>
    </xf>
    <xf numFmtId="0" fontId="14" fillId="0" borderId="0" xfId="0" applyFont="1" applyAlignment="1">
      <alignment horizontal="left" vertical="center" indent="1"/>
    </xf>
    <xf numFmtId="0" fontId="15" fillId="14" borderId="0" xfId="0" applyFont="1" applyFill="1" applyAlignment="1">
      <alignment horizontal="left" vertical="center"/>
    </xf>
    <xf numFmtId="0" fontId="16" fillId="15" borderId="25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horizontal="left" vertical="center" wrapText="1"/>
    </xf>
    <xf numFmtId="0" fontId="16" fillId="15" borderId="27" xfId="0" applyFont="1" applyFill="1" applyBorder="1" applyAlignment="1">
      <alignment horizontal="left" vertical="center" wrapText="1"/>
    </xf>
    <xf numFmtId="14" fontId="13" fillId="12" borderId="22" xfId="0" applyNumberFormat="1" applyFont="1" applyFill="1" applyBorder="1" applyAlignment="1">
      <alignment horizontal="left" vertical="center"/>
    </xf>
    <xf numFmtId="0" fontId="13" fillId="12" borderId="23" xfId="0" applyFont="1" applyFill="1" applyBorder="1" applyAlignment="1">
      <alignment horizontal="left" vertical="center"/>
    </xf>
    <xf numFmtId="0" fontId="17" fillId="12" borderId="23" xfId="3" applyFill="1" applyBorder="1" applyAlignment="1">
      <alignment horizontal="left" vertical="center"/>
    </xf>
    <xf numFmtId="0" fontId="13" fillId="12" borderId="23" xfId="0" applyFont="1" applyFill="1" applyBorder="1" applyAlignment="1">
      <alignment horizontal="right" vertical="center"/>
    </xf>
    <xf numFmtId="0" fontId="13" fillId="12" borderId="24" xfId="0" applyFont="1" applyFill="1" applyBorder="1" applyAlignment="1">
      <alignment horizontal="right" vertical="center"/>
    </xf>
    <xf numFmtId="16" fontId="17" fillId="13" borderId="16" xfId="3" applyNumberFormat="1" applyFill="1" applyBorder="1" applyAlignment="1">
      <alignment horizontal="left" vertical="center"/>
    </xf>
    <xf numFmtId="16" fontId="17" fillId="12" borderId="16" xfId="3" applyNumberFormat="1" applyFill="1" applyBorder="1" applyAlignment="1">
      <alignment horizontal="left" vertical="center"/>
    </xf>
    <xf numFmtId="17" fontId="17" fillId="12" borderId="16" xfId="3" applyNumberFormat="1" applyFill="1" applyBorder="1" applyAlignment="1">
      <alignment horizontal="left" vertical="center"/>
    </xf>
    <xf numFmtId="17" fontId="17" fillId="13" borderId="16" xfId="3" applyNumberFormat="1" applyFill="1" applyBorder="1" applyAlignment="1">
      <alignment horizontal="left" vertical="center"/>
    </xf>
    <xf numFmtId="16" fontId="17" fillId="12" borderId="23" xfId="3" applyNumberFormat="1" applyFill="1" applyBorder="1" applyAlignment="1">
      <alignment horizontal="left" vertical="center"/>
    </xf>
    <xf numFmtId="9" fontId="4" fillId="4" borderId="0" xfId="1" quotePrefix="1" applyFont="1" applyFill="1" applyBorder="1" applyAlignment="1"/>
  </cellXfs>
  <cellStyles count="4">
    <cellStyle name="Hyperlinkki" xfId="3" builtinId="8"/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pesiksenmaailma.fi/index.php/component/tilastot/?view=ottelu&amp;otteluid=3109" TargetMode="External"/><Relationship Id="rId299" Type="http://schemas.openxmlformats.org/officeDocument/2006/relationships/hyperlink" Target="http://www.pesiksenmaailma.fi/index.php/component/tilastot/?view=ottelu&amp;otteluid=1273" TargetMode="External"/><Relationship Id="rId303" Type="http://schemas.openxmlformats.org/officeDocument/2006/relationships/hyperlink" Target="http://www.pesiksenmaailma.fi/index.php/component/tilastot/?view=ottelu&amp;otteluid=662" TargetMode="External"/><Relationship Id="rId21" Type="http://schemas.openxmlformats.org/officeDocument/2006/relationships/hyperlink" Target="http://www.pesiksenmaailma.fi/index.php/component/tilastot/?view=ottelu&amp;otteluid=8656" TargetMode="External"/><Relationship Id="rId42" Type="http://schemas.openxmlformats.org/officeDocument/2006/relationships/hyperlink" Target="http://www.pesiksenmaailma.fi/index.php/component/tilastot/?view=ottelu&amp;otteluid=6812" TargetMode="External"/><Relationship Id="rId63" Type="http://schemas.openxmlformats.org/officeDocument/2006/relationships/hyperlink" Target="http://www.pesiksenmaailma.fi/index.php/component/tilastot/?view=ottelu&amp;otteluid=4953" TargetMode="External"/><Relationship Id="rId84" Type="http://schemas.openxmlformats.org/officeDocument/2006/relationships/hyperlink" Target="http://www.pesiksenmaailma.fi/index.php/component/tilastot/?view=ottelu&amp;otteluid=3565" TargetMode="External"/><Relationship Id="rId138" Type="http://schemas.openxmlformats.org/officeDocument/2006/relationships/hyperlink" Target="http://www.pesiksenmaailma.fi/index.php/component/tilastot/?view=ottelu&amp;otteluid=2804" TargetMode="External"/><Relationship Id="rId159" Type="http://schemas.openxmlformats.org/officeDocument/2006/relationships/hyperlink" Target="http://www.pesiksenmaailma.fi/index.php/component/tilastot/?view=ottelu&amp;otteluid=2396" TargetMode="External"/><Relationship Id="rId324" Type="http://schemas.openxmlformats.org/officeDocument/2006/relationships/hyperlink" Target="http://www.pesiksenmaailma.fi/index.php/component/tilastot/?view=ottelu&amp;otteluid=908" TargetMode="External"/><Relationship Id="rId345" Type="http://schemas.openxmlformats.org/officeDocument/2006/relationships/hyperlink" Target="http://www.pesiksenmaailma.fi/index.php/component/tilastot/?view=ottelu&amp;otteluid=542" TargetMode="External"/><Relationship Id="rId366" Type="http://schemas.openxmlformats.org/officeDocument/2006/relationships/hyperlink" Target="http://www.pesiksenmaailma.fi/index.php/component/tilastot/?view=ottelu&amp;otteluid=98" TargetMode="External"/><Relationship Id="rId170" Type="http://schemas.openxmlformats.org/officeDocument/2006/relationships/hyperlink" Target="http://www.pesiksenmaailma.fi/index.php/component/tilastot/?view=ottelu&amp;otteluid=2531" TargetMode="External"/><Relationship Id="rId191" Type="http://schemas.openxmlformats.org/officeDocument/2006/relationships/hyperlink" Target="http://www.pesiksenmaailma.fi/index.php/component/tilastot/?view=ottelu&amp;otteluid=2083" TargetMode="External"/><Relationship Id="rId205" Type="http://schemas.openxmlformats.org/officeDocument/2006/relationships/hyperlink" Target="http://www.pesiksenmaailma.fi/index.php/component/tilastot/?view=ottelu&amp;otteluid=2274" TargetMode="External"/><Relationship Id="rId226" Type="http://schemas.openxmlformats.org/officeDocument/2006/relationships/hyperlink" Target="http://www.pesiksenmaailma.fi/index.php/component/tilastot/?view=ottelu&amp;otteluid=1834" TargetMode="External"/><Relationship Id="rId247" Type="http://schemas.openxmlformats.org/officeDocument/2006/relationships/hyperlink" Target="http://www.pesiksenmaailma.fi/index.php/component/tilastot/?view=ottelu&amp;otteluid=1392" TargetMode="External"/><Relationship Id="rId107" Type="http://schemas.openxmlformats.org/officeDocument/2006/relationships/hyperlink" Target="http://www.pesiksenmaailma.fi/index.php/component/tilastot/?view=ottelu&amp;otteluid=3874" TargetMode="External"/><Relationship Id="rId268" Type="http://schemas.openxmlformats.org/officeDocument/2006/relationships/hyperlink" Target="http://www.pesiksenmaailma.fi/index.php/component/tilastot/?view=ottelu&amp;otteluid=1609" TargetMode="External"/><Relationship Id="rId289" Type="http://schemas.openxmlformats.org/officeDocument/2006/relationships/hyperlink" Target="http://www.pesiksenmaailma.fi/index.php/component/tilastot/?view=ottelu&amp;otteluid=1152" TargetMode="External"/><Relationship Id="rId11" Type="http://schemas.openxmlformats.org/officeDocument/2006/relationships/hyperlink" Target="http://www.pesiksenmaailma.fi/index.php/component/tilastot/?view=ottelu&amp;otteluid=8154" TargetMode="External"/><Relationship Id="rId32" Type="http://schemas.openxmlformats.org/officeDocument/2006/relationships/hyperlink" Target="http://www.pesiksenmaailma.fi/index.php/component/tilastot/?view=ottelu&amp;otteluid=6375" TargetMode="External"/><Relationship Id="rId53" Type="http://schemas.openxmlformats.org/officeDocument/2006/relationships/hyperlink" Target="http://www.pesiksenmaailma.fi/index.php/component/tilastot/?view=ottelu&amp;otteluid=7425" TargetMode="External"/><Relationship Id="rId74" Type="http://schemas.openxmlformats.org/officeDocument/2006/relationships/hyperlink" Target="http://www.pesiksenmaailma.fi/index.php/component/tilastot/?view=ottelu&amp;otteluid=5562" TargetMode="External"/><Relationship Id="rId128" Type="http://schemas.openxmlformats.org/officeDocument/2006/relationships/hyperlink" Target="http://www.pesiksenmaailma.fi/index.php/component/tilastot/?view=ottelu&amp;otteluid=2680" TargetMode="External"/><Relationship Id="rId149" Type="http://schemas.openxmlformats.org/officeDocument/2006/relationships/hyperlink" Target="http://www.pesiksenmaailma.fi/index.php/component/tilastot/?view=ottelu&amp;otteluid=2960" TargetMode="External"/><Relationship Id="rId314" Type="http://schemas.openxmlformats.org/officeDocument/2006/relationships/hyperlink" Target="http://www.pesiksenmaailma.fi/index.php/component/tilastot/?view=ottelu&amp;otteluid=792" TargetMode="External"/><Relationship Id="rId335" Type="http://schemas.openxmlformats.org/officeDocument/2006/relationships/hyperlink" Target="http://www.pesiksenmaailma.fi/index.php/component/tilastot/?view=ottelu&amp;otteluid=422" TargetMode="External"/><Relationship Id="rId356" Type="http://schemas.openxmlformats.org/officeDocument/2006/relationships/hyperlink" Target="http://www.pesiksenmaailma.fi/index.php/component/tilastot/?view=ottelu&amp;otteluid=23" TargetMode="External"/><Relationship Id="rId377" Type="http://schemas.openxmlformats.org/officeDocument/2006/relationships/hyperlink" Target="http://www.pesiksenmaailma.fi/index.php/component/tilastot/?view=ottelu&amp;otteluid=175" TargetMode="External"/><Relationship Id="rId5" Type="http://schemas.openxmlformats.org/officeDocument/2006/relationships/hyperlink" Target="http://www.pesiksenmaailma.fi/index.php/component/tilastot/?view=ottelu&amp;otteluid=7848" TargetMode="External"/><Relationship Id="rId95" Type="http://schemas.openxmlformats.org/officeDocument/2006/relationships/hyperlink" Target="http://www.pesiksenmaailma.fi/index.php/component/tilastot/?view=ottelu&amp;otteluid=3793" TargetMode="External"/><Relationship Id="rId160" Type="http://schemas.openxmlformats.org/officeDocument/2006/relationships/hyperlink" Target="http://www.pesiksenmaailma.fi/index.php/component/tilastot/?view=ottelu&amp;otteluid=2406" TargetMode="External"/><Relationship Id="rId181" Type="http://schemas.openxmlformats.org/officeDocument/2006/relationships/hyperlink" Target="http://www.pesiksenmaailma.fi/index.php/component/tilastot/?view=ottelu&amp;otteluid=2663" TargetMode="External"/><Relationship Id="rId216" Type="http://schemas.openxmlformats.org/officeDocument/2006/relationships/hyperlink" Target="http://www.pesiksenmaailma.fi/index.php/component/tilastot/?view=ottelu&amp;otteluid=1705" TargetMode="External"/><Relationship Id="rId237" Type="http://schemas.openxmlformats.org/officeDocument/2006/relationships/hyperlink" Target="http://www.pesiksenmaailma.fi/index.php/component/tilastot/?view=ottelu&amp;otteluid=1944" TargetMode="External"/><Relationship Id="rId258" Type="http://schemas.openxmlformats.org/officeDocument/2006/relationships/hyperlink" Target="http://www.pesiksenmaailma.fi/index.php/component/tilastot/?view=ottelu&amp;otteluid=1521" TargetMode="External"/><Relationship Id="rId279" Type="http://schemas.openxmlformats.org/officeDocument/2006/relationships/hyperlink" Target="http://www.pesiksenmaailma.fi/index.php/component/tilastot/?view=ottelu&amp;otteluid=1024" TargetMode="External"/><Relationship Id="rId22" Type="http://schemas.openxmlformats.org/officeDocument/2006/relationships/hyperlink" Target="http://www.pesiksenmaailma.fi/index.php/component/tilastot/?view=ottelu&amp;otteluid=8707" TargetMode="External"/><Relationship Id="rId43" Type="http://schemas.openxmlformats.org/officeDocument/2006/relationships/hyperlink" Target="http://www.pesiksenmaailma.fi/index.php/component/tilastot/?view=ottelu&amp;otteluid=6903" TargetMode="External"/><Relationship Id="rId64" Type="http://schemas.openxmlformats.org/officeDocument/2006/relationships/hyperlink" Target="http://www.pesiksenmaailma.fi/index.php/component/tilastot/?view=ottelu&amp;otteluid=4958" TargetMode="External"/><Relationship Id="rId118" Type="http://schemas.openxmlformats.org/officeDocument/2006/relationships/hyperlink" Target="http://www.pesiksenmaailma.fi/index.php/component/tilastot/?view=ottelu&amp;otteluid=3119" TargetMode="External"/><Relationship Id="rId139" Type="http://schemas.openxmlformats.org/officeDocument/2006/relationships/hyperlink" Target="http://www.pesiksenmaailma.fi/index.php/component/tilastot/?view=ottelu&amp;otteluid=2820" TargetMode="External"/><Relationship Id="rId290" Type="http://schemas.openxmlformats.org/officeDocument/2006/relationships/hyperlink" Target="http://www.pesiksenmaailma.fi/index.php/component/tilastot/?view=ottelu&amp;otteluid=1163" TargetMode="External"/><Relationship Id="rId304" Type="http://schemas.openxmlformats.org/officeDocument/2006/relationships/hyperlink" Target="http://www.pesiksenmaailma.fi/index.php/component/tilastot/?view=ottelu&amp;otteluid=678" TargetMode="External"/><Relationship Id="rId325" Type="http://schemas.openxmlformats.org/officeDocument/2006/relationships/hyperlink" Target="http://www.pesiksenmaailma.fi/index.php/component/tilastot/?view=ottelu&amp;otteluid=916" TargetMode="External"/><Relationship Id="rId346" Type="http://schemas.openxmlformats.org/officeDocument/2006/relationships/hyperlink" Target="http://www.pesiksenmaailma.fi/index.php/component/tilastot/?view=ottelu&amp;otteluid=549" TargetMode="External"/><Relationship Id="rId367" Type="http://schemas.openxmlformats.org/officeDocument/2006/relationships/hyperlink" Target="http://www.pesiksenmaailma.fi/index.php/component/tilastot/?view=ottelu&amp;otteluid=106" TargetMode="External"/><Relationship Id="rId85" Type="http://schemas.openxmlformats.org/officeDocument/2006/relationships/hyperlink" Target="http://www.pesiksenmaailma.fi/index.php/component/tilastot/?view=ottelu&amp;otteluid=3609" TargetMode="External"/><Relationship Id="rId150" Type="http://schemas.openxmlformats.org/officeDocument/2006/relationships/hyperlink" Target="http://www.pesiksenmaailma.fi/index.php/component/tilastot/?view=ottelu&amp;otteluid=2987" TargetMode="External"/><Relationship Id="rId171" Type="http://schemas.openxmlformats.org/officeDocument/2006/relationships/hyperlink" Target="http://www.pesiksenmaailma.fi/index.php/component/tilastot/?view=ottelu&amp;otteluid=2552" TargetMode="External"/><Relationship Id="rId192" Type="http://schemas.openxmlformats.org/officeDocument/2006/relationships/hyperlink" Target="http://www.pesiksenmaailma.fi/index.php/component/tilastot/?view=ottelu&amp;otteluid=2088" TargetMode="External"/><Relationship Id="rId206" Type="http://schemas.openxmlformats.org/officeDocument/2006/relationships/hyperlink" Target="http://www.pesiksenmaailma.fi/index.php/component/tilastot/?view=ottelu&amp;otteluid=2283" TargetMode="External"/><Relationship Id="rId227" Type="http://schemas.openxmlformats.org/officeDocument/2006/relationships/hyperlink" Target="http://www.pesiksenmaailma.fi/index.php/component/tilastot/?view=ottelu&amp;otteluid=1845" TargetMode="External"/><Relationship Id="rId248" Type="http://schemas.openxmlformats.org/officeDocument/2006/relationships/hyperlink" Target="http://www.pesiksenmaailma.fi/index.php/component/tilastot/?view=ottelu&amp;otteluid=1397" TargetMode="External"/><Relationship Id="rId269" Type="http://schemas.openxmlformats.org/officeDocument/2006/relationships/hyperlink" Target="http://www.pesiksenmaailma.fi/index.php/component/tilastot/?view=ottelu&amp;otteluid=1611" TargetMode="External"/><Relationship Id="rId12" Type="http://schemas.openxmlformats.org/officeDocument/2006/relationships/hyperlink" Target="http://www.pesiksenmaailma.fi/index.php/component/tilastot/?view=ottelu&amp;otteluid=8157" TargetMode="External"/><Relationship Id="rId33" Type="http://schemas.openxmlformats.org/officeDocument/2006/relationships/hyperlink" Target="http://www.pesiksenmaailma.fi/index.php/component/tilastot/?view=ottelu&amp;otteluid=6504" TargetMode="External"/><Relationship Id="rId108" Type="http://schemas.openxmlformats.org/officeDocument/2006/relationships/hyperlink" Target="http://www.pesiksenmaailma.fi/index.php/component/tilastot/?view=ottelu&amp;otteluid=3007" TargetMode="External"/><Relationship Id="rId129" Type="http://schemas.openxmlformats.org/officeDocument/2006/relationships/hyperlink" Target="http://www.pesiksenmaailma.fi/index.php/component/tilastot/?view=ottelu&amp;otteluid=2696" TargetMode="External"/><Relationship Id="rId280" Type="http://schemas.openxmlformats.org/officeDocument/2006/relationships/hyperlink" Target="http://www.pesiksenmaailma.fi/index.php/component/tilastot/?view=ottelu&amp;otteluid=1038" TargetMode="External"/><Relationship Id="rId315" Type="http://schemas.openxmlformats.org/officeDocument/2006/relationships/hyperlink" Target="http://www.pesiksenmaailma.fi/index.php/component/tilastot/?view=ottelu&amp;otteluid=804" TargetMode="External"/><Relationship Id="rId336" Type="http://schemas.openxmlformats.org/officeDocument/2006/relationships/hyperlink" Target="http://www.pesiksenmaailma.fi/index.php/component/tilastot/?view=ottelu&amp;otteluid=426" TargetMode="External"/><Relationship Id="rId357" Type="http://schemas.openxmlformats.org/officeDocument/2006/relationships/hyperlink" Target="http://www.pesiksenmaailma.fi/index.php/component/tilastot/?view=ottelu&amp;otteluid=34" TargetMode="External"/><Relationship Id="rId54" Type="http://schemas.openxmlformats.org/officeDocument/2006/relationships/hyperlink" Target="http://www.pesiksenmaailma.fi/index.php/component/tilastot/?view=ottelu&amp;otteluid=4392" TargetMode="External"/><Relationship Id="rId75" Type="http://schemas.openxmlformats.org/officeDocument/2006/relationships/hyperlink" Target="http://www.pesiksenmaailma.fi/index.php/component/tilastot/?view=ottelu&amp;otteluid=5652" TargetMode="External"/><Relationship Id="rId96" Type="http://schemas.openxmlformats.org/officeDocument/2006/relationships/hyperlink" Target="http://www.pesiksenmaailma.fi/index.php/component/tilastot/?view=ottelu&amp;otteluid=3796" TargetMode="External"/><Relationship Id="rId140" Type="http://schemas.openxmlformats.org/officeDocument/2006/relationships/hyperlink" Target="http://www.pesiksenmaailma.fi/index.php/component/tilastot/?view=ottelu&amp;otteluid=2846" TargetMode="External"/><Relationship Id="rId161" Type="http://schemas.openxmlformats.org/officeDocument/2006/relationships/hyperlink" Target="http://www.pesiksenmaailma.fi/index.php/component/tilastot/?view=ottelu&amp;otteluid=2420" TargetMode="External"/><Relationship Id="rId182" Type="http://schemas.openxmlformats.org/officeDocument/2006/relationships/hyperlink" Target="http://www.pesiksenmaailma.fi/index.php/component/tilastot/?view=ottelu&amp;otteluid=1964" TargetMode="External"/><Relationship Id="rId217" Type="http://schemas.openxmlformats.org/officeDocument/2006/relationships/hyperlink" Target="http://www.pesiksenmaailma.fi/index.php/component/tilastot/?view=ottelu&amp;otteluid=1720" TargetMode="External"/><Relationship Id="rId378" Type="http://schemas.openxmlformats.org/officeDocument/2006/relationships/hyperlink" Target="http://www.pesiksenmaailma.fi/index.php/component/tilastot/?view=ottelu&amp;otteluid=180" TargetMode="External"/><Relationship Id="rId6" Type="http://schemas.openxmlformats.org/officeDocument/2006/relationships/hyperlink" Target="http://www.pesiksenmaailma.fi/index.php/component/tilastot/?view=ottelu&amp;otteluid=7913" TargetMode="External"/><Relationship Id="rId238" Type="http://schemas.openxmlformats.org/officeDocument/2006/relationships/hyperlink" Target="http://www.pesiksenmaailma.fi/index.php/component/tilastot/?view=ottelu&amp;otteluid=1962" TargetMode="External"/><Relationship Id="rId259" Type="http://schemas.openxmlformats.org/officeDocument/2006/relationships/hyperlink" Target="http://www.pesiksenmaailma.fi/index.php/component/tilastot/?view=ottelu&amp;otteluid=1528" TargetMode="External"/><Relationship Id="rId23" Type="http://schemas.openxmlformats.org/officeDocument/2006/relationships/hyperlink" Target="http://www.pesiksenmaailma.fi/index.php/component/tilastot/?view=ottelu&amp;otteluid=8715" TargetMode="External"/><Relationship Id="rId119" Type="http://schemas.openxmlformats.org/officeDocument/2006/relationships/hyperlink" Target="http://www.pesiksenmaailma.fi/index.php/component/tilastot/?view=ottelu&amp;otteluid=3134" TargetMode="External"/><Relationship Id="rId270" Type="http://schemas.openxmlformats.org/officeDocument/2006/relationships/hyperlink" Target="http://www.pesiksenmaailma.fi/index.php/component/tilastot/?view=ottelu&amp;otteluid=1616" TargetMode="External"/><Relationship Id="rId291" Type="http://schemas.openxmlformats.org/officeDocument/2006/relationships/hyperlink" Target="http://www.pesiksenmaailma.fi/index.php/component/tilastot/?view=ottelu&amp;otteluid=1182" TargetMode="External"/><Relationship Id="rId305" Type="http://schemas.openxmlformats.org/officeDocument/2006/relationships/hyperlink" Target="http://www.pesiksenmaailma.fi/index.php/component/tilastot/?view=ottelu&amp;otteluid=685" TargetMode="External"/><Relationship Id="rId326" Type="http://schemas.openxmlformats.org/officeDocument/2006/relationships/hyperlink" Target="http://www.pesiksenmaailma.fi/index.php/component/tilastot/?view=ottelu&amp;otteluid=929" TargetMode="External"/><Relationship Id="rId347" Type="http://schemas.openxmlformats.org/officeDocument/2006/relationships/hyperlink" Target="http://www.pesiksenmaailma.fi/index.php/component/tilastot/?view=ottelu&amp;otteluid=556" TargetMode="External"/><Relationship Id="rId44" Type="http://schemas.openxmlformats.org/officeDocument/2006/relationships/hyperlink" Target="http://www.pesiksenmaailma.fi/index.php/component/tilastot/?view=ottelu&amp;otteluid=6927" TargetMode="External"/><Relationship Id="rId65" Type="http://schemas.openxmlformats.org/officeDocument/2006/relationships/hyperlink" Target="http://www.pesiksenmaailma.fi/index.php/component/tilastot/?view=ottelu&amp;otteluid=5127" TargetMode="External"/><Relationship Id="rId86" Type="http://schemas.openxmlformats.org/officeDocument/2006/relationships/hyperlink" Target="http://www.pesiksenmaailma.fi/index.php/component/tilastot/?view=ottelu&amp;otteluid=3622" TargetMode="External"/><Relationship Id="rId130" Type="http://schemas.openxmlformats.org/officeDocument/2006/relationships/hyperlink" Target="http://www.pesiksenmaailma.fi/index.php/component/tilastot/?view=ottelu&amp;otteluid=2705" TargetMode="External"/><Relationship Id="rId151" Type="http://schemas.openxmlformats.org/officeDocument/2006/relationships/hyperlink" Target="http://www.pesiksenmaailma.fi/index.php/component/tilastot/?view=ottelu&amp;otteluid=2993" TargetMode="External"/><Relationship Id="rId368" Type="http://schemas.openxmlformats.org/officeDocument/2006/relationships/hyperlink" Target="http://www.pesiksenmaailma.fi/index.php/component/tilastot/?view=ottelu&amp;otteluid=103" TargetMode="External"/><Relationship Id="rId172" Type="http://schemas.openxmlformats.org/officeDocument/2006/relationships/hyperlink" Target="http://www.pesiksenmaailma.fi/index.php/component/tilastot/?view=ottelu&amp;otteluid=2572" TargetMode="External"/><Relationship Id="rId193" Type="http://schemas.openxmlformats.org/officeDocument/2006/relationships/hyperlink" Target="http://www.pesiksenmaailma.fi/index.php/component/tilastot/?view=ottelu&amp;otteluid=2099" TargetMode="External"/><Relationship Id="rId207" Type="http://schemas.openxmlformats.org/officeDocument/2006/relationships/hyperlink" Target="http://www.pesiksenmaailma.fi/index.php/component/tilastot/?view=ottelu&amp;otteluid=2295" TargetMode="External"/><Relationship Id="rId228" Type="http://schemas.openxmlformats.org/officeDocument/2006/relationships/hyperlink" Target="http://www.pesiksenmaailma.fi/index.php/component/tilastot/?view=ottelu&amp;otteluid=1855" TargetMode="External"/><Relationship Id="rId249" Type="http://schemas.openxmlformats.org/officeDocument/2006/relationships/hyperlink" Target="http://www.pesiksenmaailma.fi/index.php/component/tilastot/?view=ottelu&amp;otteluid=1408" TargetMode="External"/><Relationship Id="rId13" Type="http://schemas.openxmlformats.org/officeDocument/2006/relationships/hyperlink" Target="http://www.pesiksenmaailma.fi/index.php/component/tilastot/?view=ottelu&amp;otteluid=8300" TargetMode="External"/><Relationship Id="rId109" Type="http://schemas.openxmlformats.org/officeDocument/2006/relationships/hyperlink" Target="http://www.pesiksenmaailma.fi/index.php/component/tilastot/?view=ottelu&amp;otteluid=3017" TargetMode="External"/><Relationship Id="rId260" Type="http://schemas.openxmlformats.org/officeDocument/2006/relationships/hyperlink" Target="http://www.pesiksenmaailma.fi/index.php/component/tilastot/?view=ottelu&amp;otteluid=1537" TargetMode="External"/><Relationship Id="rId281" Type="http://schemas.openxmlformats.org/officeDocument/2006/relationships/hyperlink" Target="http://www.pesiksenmaailma.fi/index.php/component/tilastot/?view=ottelu&amp;otteluid=1052" TargetMode="External"/><Relationship Id="rId316" Type="http://schemas.openxmlformats.org/officeDocument/2006/relationships/hyperlink" Target="http://www.pesiksenmaailma.fi/index.php/component/tilastot/?view=ottelu&amp;otteluid=817" TargetMode="External"/><Relationship Id="rId337" Type="http://schemas.openxmlformats.org/officeDocument/2006/relationships/hyperlink" Target="http://www.pesiksenmaailma.fi/index.php/component/tilastot/?view=ottelu&amp;otteluid=445" TargetMode="External"/><Relationship Id="rId34" Type="http://schemas.openxmlformats.org/officeDocument/2006/relationships/hyperlink" Target="http://www.pesiksenmaailma.fi/index.php/component/tilastot/?view=ottelu&amp;otteluid=6507" TargetMode="External"/><Relationship Id="rId55" Type="http://schemas.openxmlformats.org/officeDocument/2006/relationships/hyperlink" Target="http://www.pesiksenmaailma.fi/index.php/component/tilastot/?view=ottelu&amp;otteluid=4476" TargetMode="External"/><Relationship Id="rId76" Type="http://schemas.openxmlformats.org/officeDocument/2006/relationships/hyperlink" Target="http://www.pesiksenmaailma.fi/index.php/component/tilastot/?view=ottelu&amp;otteluid=5659" TargetMode="External"/><Relationship Id="rId97" Type="http://schemas.openxmlformats.org/officeDocument/2006/relationships/hyperlink" Target="http://www.pesiksenmaailma.fi/index.php/component/tilastot/?view=ottelu&amp;otteluid=3807" TargetMode="External"/><Relationship Id="rId120" Type="http://schemas.openxmlformats.org/officeDocument/2006/relationships/hyperlink" Target="http://www.pesiksenmaailma.fi/index.php/component/tilastot/?view=ottelu&amp;otteluid=3137" TargetMode="External"/><Relationship Id="rId141" Type="http://schemas.openxmlformats.org/officeDocument/2006/relationships/hyperlink" Target="http://www.pesiksenmaailma.fi/index.php/component/tilastot/?view=ottelu&amp;otteluid=2866" TargetMode="External"/><Relationship Id="rId358" Type="http://schemas.openxmlformats.org/officeDocument/2006/relationships/hyperlink" Target="http://www.pesiksenmaailma.fi/index.php/component/tilastot/?view=ottelu&amp;otteluid=40" TargetMode="External"/><Relationship Id="rId7" Type="http://schemas.openxmlformats.org/officeDocument/2006/relationships/hyperlink" Target="http://www.pesiksenmaailma.fi/index.php/component/tilastot/?view=ottelu&amp;otteluid=7952" TargetMode="External"/><Relationship Id="rId162" Type="http://schemas.openxmlformats.org/officeDocument/2006/relationships/hyperlink" Target="http://www.pesiksenmaailma.fi/index.php/component/tilastot/?view=ottelu&amp;otteluid=2426" TargetMode="External"/><Relationship Id="rId183" Type="http://schemas.openxmlformats.org/officeDocument/2006/relationships/hyperlink" Target="http://www.pesiksenmaailma.fi/index.php/component/tilastot/?view=ottelu&amp;otteluid=1977" TargetMode="External"/><Relationship Id="rId218" Type="http://schemas.openxmlformats.org/officeDocument/2006/relationships/hyperlink" Target="http://www.pesiksenmaailma.fi/index.php/component/tilastot/?view=ottelu&amp;otteluid=1733" TargetMode="External"/><Relationship Id="rId239" Type="http://schemas.openxmlformats.org/officeDocument/2006/relationships/hyperlink" Target="http://www.pesiksenmaailma.fi/index.php/component/tilastot/?view=ottelu&amp;otteluid=1293" TargetMode="External"/><Relationship Id="rId250" Type="http://schemas.openxmlformats.org/officeDocument/2006/relationships/hyperlink" Target="http://www.pesiksenmaailma.fi/index.php/component/tilastot/?view=ottelu&amp;otteluid=1421" TargetMode="External"/><Relationship Id="rId271" Type="http://schemas.openxmlformats.org/officeDocument/2006/relationships/hyperlink" Target="http://www.pesiksenmaailma.fi/index.php/component/tilastot/?view=ottelu&amp;otteluid=1619" TargetMode="External"/><Relationship Id="rId292" Type="http://schemas.openxmlformats.org/officeDocument/2006/relationships/hyperlink" Target="http://www.pesiksenmaailma.fi/index.php/component/tilastot/?view=ottelu&amp;otteluid=1190" TargetMode="External"/><Relationship Id="rId306" Type="http://schemas.openxmlformats.org/officeDocument/2006/relationships/hyperlink" Target="http://www.pesiksenmaailma.fi/index.php/component/tilastot/?view=ottelu&amp;otteluid=696" TargetMode="External"/><Relationship Id="rId24" Type="http://schemas.openxmlformats.org/officeDocument/2006/relationships/hyperlink" Target="http://www.pesiksenmaailma.fi/index.php/component/tilastot/?view=ottelu&amp;otteluid=8724" TargetMode="External"/><Relationship Id="rId45" Type="http://schemas.openxmlformats.org/officeDocument/2006/relationships/hyperlink" Target="http://www.pesiksenmaailma.fi/index.php/component/tilastot/?view=ottelu&amp;otteluid=6936" TargetMode="External"/><Relationship Id="rId66" Type="http://schemas.openxmlformats.org/officeDocument/2006/relationships/hyperlink" Target="http://www.pesiksenmaailma.fi/index.php/component/tilastot/?view=ottelu&amp;otteluid=5134" TargetMode="External"/><Relationship Id="rId87" Type="http://schemas.openxmlformats.org/officeDocument/2006/relationships/hyperlink" Target="http://www.pesiksenmaailma.fi/index.php/component/tilastot/?view=ottelu&amp;otteluid=3631" TargetMode="External"/><Relationship Id="rId110" Type="http://schemas.openxmlformats.org/officeDocument/2006/relationships/hyperlink" Target="http://www.pesiksenmaailma.fi/index.php/component/tilastot/?view=ottelu&amp;otteluid=3021" TargetMode="External"/><Relationship Id="rId131" Type="http://schemas.openxmlformats.org/officeDocument/2006/relationships/hyperlink" Target="http://www.pesiksenmaailma.fi/index.php/component/tilastot/?view=ottelu&amp;otteluid=2720" TargetMode="External"/><Relationship Id="rId327" Type="http://schemas.openxmlformats.org/officeDocument/2006/relationships/hyperlink" Target="http://www.pesiksenmaailma.fi/index.php/component/tilastot/?view=ottelu&amp;otteluid=318" TargetMode="External"/><Relationship Id="rId348" Type="http://schemas.openxmlformats.org/officeDocument/2006/relationships/hyperlink" Target="http://www.pesiksenmaailma.fi/index.php/component/tilastot/?view=ottelu&amp;otteluid=561" TargetMode="External"/><Relationship Id="rId369" Type="http://schemas.openxmlformats.org/officeDocument/2006/relationships/hyperlink" Target="http://www.pesiksenmaailma.fi/index.php/component/tilastot/?view=ottelu&amp;otteluid=123" TargetMode="External"/><Relationship Id="rId152" Type="http://schemas.openxmlformats.org/officeDocument/2006/relationships/hyperlink" Target="http://www.pesiksenmaailma.fi/index.php/component/tilastot/?view=ottelu&amp;otteluid=2998" TargetMode="External"/><Relationship Id="rId173" Type="http://schemas.openxmlformats.org/officeDocument/2006/relationships/hyperlink" Target="http://www.pesiksenmaailma.fi/index.php/component/tilastot/?view=ottelu&amp;otteluid=2578" TargetMode="External"/><Relationship Id="rId194" Type="http://schemas.openxmlformats.org/officeDocument/2006/relationships/hyperlink" Target="http://www.pesiksenmaailma.fi/index.php/component/tilastot/?view=ottelu&amp;otteluid=2138" TargetMode="External"/><Relationship Id="rId208" Type="http://schemas.openxmlformats.org/officeDocument/2006/relationships/hyperlink" Target="http://www.pesiksenmaailma.fi/index.php/component/tilastot/?view=ottelu&amp;otteluid=2299" TargetMode="External"/><Relationship Id="rId229" Type="http://schemas.openxmlformats.org/officeDocument/2006/relationships/hyperlink" Target="http://www.pesiksenmaailma.fi/index.php/component/tilastot/?view=ottelu&amp;otteluid=1865" TargetMode="External"/><Relationship Id="rId240" Type="http://schemas.openxmlformats.org/officeDocument/2006/relationships/hyperlink" Target="http://www.pesiksenmaailma.fi/index.php/component/tilastot/?view=ottelu&amp;otteluid=1302" TargetMode="External"/><Relationship Id="rId261" Type="http://schemas.openxmlformats.org/officeDocument/2006/relationships/hyperlink" Target="http://www.pesiksenmaailma.fi/index.php/component/tilastot/?view=ottelu&amp;otteluid=1548" TargetMode="External"/><Relationship Id="rId14" Type="http://schemas.openxmlformats.org/officeDocument/2006/relationships/hyperlink" Target="http://www.pesiksenmaailma.fi/index.php/component/tilastot/?view=ottelu&amp;otteluid=8375" TargetMode="External"/><Relationship Id="rId35" Type="http://schemas.openxmlformats.org/officeDocument/2006/relationships/hyperlink" Target="http://www.pesiksenmaailma.fi/index.php/component/tilastot/?view=ottelu&amp;otteluid=6514" TargetMode="External"/><Relationship Id="rId56" Type="http://schemas.openxmlformats.org/officeDocument/2006/relationships/hyperlink" Target="http://www.pesiksenmaailma.fi/index.php/component/tilastot/?view=ottelu&amp;otteluid=4573" TargetMode="External"/><Relationship Id="rId77" Type="http://schemas.openxmlformats.org/officeDocument/2006/relationships/hyperlink" Target="http://www.pesiksenmaailma.fi/index.php/component/tilastot/?view=ottelu&amp;otteluid=5778" TargetMode="External"/><Relationship Id="rId100" Type="http://schemas.openxmlformats.org/officeDocument/2006/relationships/hyperlink" Target="http://www.pesiksenmaailma.fi/index.php/component/tilastot/?view=ottelu&amp;otteluid=3830" TargetMode="External"/><Relationship Id="rId282" Type="http://schemas.openxmlformats.org/officeDocument/2006/relationships/hyperlink" Target="http://www.pesiksenmaailma.fi/index.php/component/tilastot/?view=ottelu&amp;otteluid=1059" TargetMode="External"/><Relationship Id="rId317" Type="http://schemas.openxmlformats.org/officeDocument/2006/relationships/hyperlink" Target="http://www.pesiksenmaailma.fi/index.php/component/tilastot/?view=ottelu&amp;otteluid=830" TargetMode="External"/><Relationship Id="rId338" Type="http://schemas.openxmlformats.org/officeDocument/2006/relationships/hyperlink" Target="http://www.pesiksenmaailma.fi/index.php/component/tilastot/?view=ottelu&amp;otteluid=454" TargetMode="External"/><Relationship Id="rId359" Type="http://schemas.openxmlformats.org/officeDocument/2006/relationships/hyperlink" Target="http://www.pesiksenmaailma.fi/index.php/component/tilastot/?view=ottelu&amp;otteluid=43" TargetMode="External"/><Relationship Id="rId8" Type="http://schemas.openxmlformats.org/officeDocument/2006/relationships/hyperlink" Target="http://www.pesiksenmaailma.fi/index.php/component/tilastot/?view=ottelu&amp;otteluid=8024" TargetMode="External"/><Relationship Id="rId98" Type="http://schemas.openxmlformats.org/officeDocument/2006/relationships/hyperlink" Target="http://www.pesiksenmaailma.fi/index.php/component/tilastot/?view=ottelu&amp;otteluid=3812" TargetMode="External"/><Relationship Id="rId121" Type="http://schemas.openxmlformats.org/officeDocument/2006/relationships/hyperlink" Target="http://www.pesiksenmaailma.fi/index.php/component/tilastot/?view=ottelu&amp;otteluid=3162" TargetMode="External"/><Relationship Id="rId142" Type="http://schemas.openxmlformats.org/officeDocument/2006/relationships/hyperlink" Target="http://www.pesiksenmaailma.fi/index.php/component/tilastot/?view=ottelu&amp;otteluid=2876" TargetMode="External"/><Relationship Id="rId163" Type="http://schemas.openxmlformats.org/officeDocument/2006/relationships/hyperlink" Target="http://www.pesiksenmaailma.fi/index.php/component/tilastot/?view=ottelu&amp;otteluid=2441" TargetMode="External"/><Relationship Id="rId184" Type="http://schemas.openxmlformats.org/officeDocument/2006/relationships/hyperlink" Target="http://www.pesiksenmaailma.fi/index.php/component/tilastot/?view=ottelu&amp;otteluid=1979" TargetMode="External"/><Relationship Id="rId219" Type="http://schemas.openxmlformats.org/officeDocument/2006/relationships/hyperlink" Target="http://www.pesiksenmaailma.fi/index.php/component/tilastot/?view=ottelu&amp;otteluid=1742" TargetMode="External"/><Relationship Id="rId370" Type="http://schemas.openxmlformats.org/officeDocument/2006/relationships/hyperlink" Target="http://www.pesiksenmaailma.fi/index.php/component/tilastot/?view=ottelu&amp;otteluid=126" TargetMode="External"/><Relationship Id="rId230" Type="http://schemas.openxmlformats.org/officeDocument/2006/relationships/hyperlink" Target="http://www.pesiksenmaailma.fi/index.php/component/tilastot/?view=ottelu&amp;otteluid=1882" TargetMode="External"/><Relationship Id="rId251" Type="http://schemas.openxmlformats.org/officeDocument/2006/relationships/hyperlink" Target="http://www.pesiksenmaailma.fi/index.php/component/tilastot/?view=ottelu&amp;otteluid=1427" TargetMode="External"/><Relationship Id="rId25" Type="http://schemas.openxmlformats.org/officeDocument/2006/relationships/hyperlink" Target="http://www.pesiksenmaailma.fi/index.php/component/tilastot/?view=ottelu&amp;otteluid=6052" TargetMode="External"/><Relationship Id="rId46" Type="http://schemas.openxmlformats.org/officeDocument/2006/relationships/hyperlink" Target="http://www.pesiksenmaailma.fi/index.php/component/tilastot/?view=ottelu&amp;otteluid=7067" TargetMode="External"/><Relationship Id="rId67" Type="http://schemas.openxmlformats.org/officeDocument/2006/relationships/hyperlink" Target="http://www.pesiksenmaailma.fi/index.php/component/tilastot/?view=ottelu&amp;otteluid=5174" TargetMode="External"/><Relationship Id="rId272" Type="http://schemas.openxmlformats.org/officeDocument/2006/relationships/hyperlink" Target="http://www.pesiksenmaailma.fi/index.php/component/tilastot/?view=ottelu&amp;otteluid=1626" TargetMode="External"/><Relationship Id="rId293" Type="http://schemas.openxmlformats.org/officeDocument/2006/relationships/hyperlink" Target="http://www.pesiksenmaailma.fi/index.php/component/tilastot/?view=ottelu&amp;otteluid=1201" TargetMode="External"/><Relationship Id="rId307" Type="http://schemas.openxmlformats.org/officeDocument/2006/relationships/hyperlink" Target="http://www.pesiksenmaailma.fi/index.php/component/tilastot/?view=ottelu&amp;otteluid=699" TargetMode="External"/><Relationship Id="rId328" Type="http://schemas.openxmlformats.org/officeDocument/2006/relationships/hyperlink" Target="http://www.pesiksenmaailma.fi/index.php/component/tilastot/?view=ottelu&amp;otteluid=339" TargetMode="External"/><Relationship Id="rId349" Type="http://schemas.openxmlformats.org/officeDocument/2006/relationships/hyperlink" Target="http://www.pesiksenmaailma.fi/index.php/component/tilastot/?view=ottelu&amp;otteluid=574" TargetMode="External"/><Relationship Id="rId88" Type="http://schemas.openxmlformats.org/officeDocument/2006/relationships/hyperlink" Target="http://www.pesiksenmaailma.fi/index.php/component/tilastot/?view=ottelu&amp;otteluid=3633" TargetMode="External"/><Relationship Id="rId111" Type="http://schemas.openxmlformats.org/officeDocument/2006/relationships/hyperlink" Target="http://www.pesiksenmaailma.fi/index.php/component/tilastot/?view=ottelu&amp;otteluid=3032" TargetMode="External"/><Relationship Id="rId132" Type="http://schemas.openxmlformats.org/officeDocument/2006/relationships/hyperlink" Target="http://www.pesiksenmaailma.fi/index.php/component/tilastot/?view=ottelu&amp;otteluid=2740" TargetMode="External"/><Relationship Id="rId153" Type="http://schemas.openxmlformats.org/officeDocument/2006/relationships/hyperlink" Target="http://www.pesiksenmaailma.fi/index.php/component/tilastot/?view=ottelu&amp;otteluid=3000" TargetMode="External"/><Relationship Id="rId174" Type="http://schemas.openxmlformats.org/officeDocument/2006/relationships/hyperlink" Target="http://www.pesiksenmaailma.fi/index.php/component/tilastot/?view=ottelu&amp;otteluid=2585" TargetMode="External"/><Relationship Id="rId195" Type="http://schemas.openxmlformats.org/officeDocument/2006/relationships/hyperlink" Target="http://www.pesiksenmaailma.fi/index.php/component/tilastot/?view=ottelu&amp;otteluid=2141" TargetMode="External"/><Relationship Id="rId209" Type="http://schemas.openxmlformats.org/officeDocument/2006/relationships/hyperlink" Target="http://www.pesiksenmaailma.fi/index.php/component/tilastot/?view=ottelu&amp;otteluid=2309" TargetMode="External"/><Relationship Id="rId360" Type="http://schemas.openxmlformats.org/officeDocument/2006/relationships/hyperlink" Target="http://www.pesiksenmaailma.fi/index.php/component/tilastot/?view=ottelu&amp;otteluid=56" TargetMode="External"/><Relationship Id="rId220" Type="http://schemas.openxmlformats.org/officeDocument/2006/relationships/hyperlink" Target="http://www.pesiksenmaailma.fi/index.php/component/tilastot/?view=ottelu&amp;otteluid=1753" TargetMode="External"/><Relationship Id="rId241" Type="http://schemas.openxmlformats.org/officeDocument/2006/relationships/hyperlink" Target="http://www.pesiksenmaailma.fi/index.php/component/tilastot/?view=ottelu&amp;otteluid=1314" TargetMode="External"/><Relationship Id="rId15" Type="http://schemas.openxmlformats.org/officeDocument/2006/relationships/hyperlink" Target="http://www.pesiksenmaailma.fi/index.php/component/tilastot/?view=ottelu&amp;otteluid=8397" TargetMode="External"/><Relationship Id="rId36" Type="http://schemas.openxmlformats.org/officeDocument/2006/relationships/hyperlink" Target="http://www.pesiksenmaailma.fi/index.php/component/tilastot/?view=ottelu&amp;otteluid=6601" TargetMode="External"/><Relationship Id="rId57" Type="http://schemas.openxmlformats.org/officeDocument/2006/relationships/hyperlink" Target="http://www.pesiksenmaailma.fi/index.php/component/tilastot/?view=ottelu&amp;otteluid=4619" TargetMode="External"/><Relationship Id="rId262" Type="http://schemas.openxmlformats.org/officeDocument/2006/relationships/hyperlink" Target="http://www.pesiksenmaailma.fi/index.php/component/tilastot/?view=ottelu&amp;otteluid=1553" TargetMode="External"/><Relationship Id="rId283" Type="http://schemas.openxmlformats.org/officeDocument/2006/relationships/hyperlink" Target="http://www.pesiksenmaailma.fi/index.php/component/tilastot/?view=ottelu&amp;otteluid=1074" TargetMode="External"/><Relationship Id="rId318" Type="http://schemas.openxmlformats.org/officeDocument/2006/relationships/hyperlink" Target="http://www.pesiksenmaailma.fi/index.php/component/tilastot/?view=ottelu&amp;otteluid=834" TargetMode="External"/><Relationship Id="rId339" Type="http://schemas.openxmlformats.org/officeDocument/2006/relationships/hyperlink" Target="http://www.pesiksenmaailma.fi/index.php/component/tilastot/?view=ottelu&amp;otteluid=466" TargetMode="External"/><Relationship Id="rId78" Type="http://schemas.openxmlformats.org/officeDocument/2006/relationships/hyperlink" Target="http://www.pesiksenmaailma.fi/index.php/component/tilastot/?view=ottelu&amp;otteluid=5826" TargetMode="External"/><Relationship Id="rId99" Type="http://schemas.openxmlformats.org/officeDocument/2006/relationships/hyperlink" Target="http://www.pesiksenmaailma.fi/index.php/component/tilastot/?view=ottelu&amp;otteluid=3824" TargetMode="External"/><Relationship Id="rId101" Type="http://schemas.openxmlformats.org/officeDocument/2006/relationships/hyperlink" Target="http://www.pesiksenmaailma.fi/index.php/component/tilastot/?view=ottelu&amp;otteluid=3831" TargetMode="External"/><Relationship Id="rId122" Type="http://schemas.openxmlformats.org/officeDocument/2006/relationships/hyperlink" Target="http://www.pesiksenmaailma.fi/index.php/component/tilastot/?view=ottelu&amp;otteluid=3169" TargetMode="External"/><Relationship Id="rId143" Type="http://schemas.openxmlformats.org/officeDocument/2006/relationships/hyperlink" Target="http://www.pesiksenmaailma.fi/index.php/component/tilastot/?view=ottelu&amp;otteluid=2893" TargetMode="External"/><Relationship Id="rId164" Type="http://schemas.openxmlformats.org/officeDocument/2006/relationships/hyperlink" Target="http://www.pesiksenmaailma.fi/index.php/component/tilastot/?view=ottelu&amp;otteluid=2449" TargetMode="External"/><Relationship Id="rId185" Type="http://schemas.openxmlformats.org/officeDocument/2006/relationships/hyperlink" Target="http://www.pesiksenmaailma.fi/index.php/component/tilastot/?view=ottelu&amp;otteluid=1999" TargetMode="External"/><Relationship Id="rId350" Type="http://schemas.openxmlformats.org/officeDocument/2006/relationships/hyperlink" Target="http://www.pesiksenmaailma.fi/index.php/component/tilastot/?view=ottelu&amp;otteluid=595" TargetMode="External"/><Relationship Id="rId371" Type="http://schemas.openxmlformats.org/officeDocument/2006/relationships/hyperlink" Target="http://www.pesiksenmaailma.fi/index.php/component/tilastot/?view=ottelu&amp;otteluid=133" TargetMode="External"/><Relationship Id="rId4" Type="http://schemas.openxmlformats.org/officeDocument/2006/relationships/hyperlink" Target="http://www.pesiksenmaailma.fi/index.php/component/tilastot/?view=ottelu&amp;otteluid=7811" TargetMode="External"/><Relationship Id="rId9" Type="http://schemas.openxmlformats.org/officeDocument/2006/relationships/hyperlink" Target="http://www.pesiksenmaailma.fi/index.php/component/tilastot/?view=ottelu&amp;otteluid=8067" TargetMode="External"/><Relationship Id="rId180" Type="http://schemas.openxmlformats.org/officeDocument/2006/relationships/hyperlink" Target="http://www.pesiksenmaailma.fi/index.php/component/tilastot/?view=ottelu&amp;otteluid=2656" TargetMode="External"/><Relationship Id="rId210" Type="http://schemas.openxmlformats.org/officeDocument/2006/relationships/hyperlink" Target="http://www.pesiksenmaailma.fi/index.php/component/tilastot/?view=ottelu&amp;otteluid=1639" TargetMode="External"/><Relationship Id="rId215" Type="http://schemas.openxmlformats.org/officeDocument/2006/relationships/hyperlink" Target="http://www.pesiksenmaailma.fi/index.php/component/tilastot/?view=ottelu&amp;otteluid=1694" TargetMode="External"/><Relationship Id="rId236" Type="http://schemas.openxmlformats.org/officeDocument/2006/relationships/hyperlink" Target="http://www.pesiksenmaailma.fi/index.php/component/tilastot/?view=ottelu&amp;otteluid=1937" TargetMode="External"/><Relationship Id="rId257" Type="http://schemas.openxmlformats.org/officeDocument/2006/relationships/hyperlink" Target="http://www.pesiksenmaailma.fi/index.php/component/tilastot/?view=ottelu&amp;otteluid=1512" TargetMode="External"/><Relationship Id="rId278" Type="http://schemas.openxmlformats.org/officeDocument/2006/relationships/hyperlink" Target="http://www.pesiksenmaailma.fi/index.php/component/tilastot/?view=ottelu&amp;otteluid=1008" TargetMode="External"/><Relationship Id="rId26" Type="http://schemas.openxmlformats.org/officeDocument/2006/relationships/hyperlink" Target="http://www.pesiksenmaailma.fi/index.php/component/tilastot/?view=ottelu&amp;otteluid=6057" TargetMode="External"/><Relationship Id="rId231" Type="http://schemas.openxmlformats.org/officeDocument/2006/relationships/hyperlink" Target="http://www.pesiksenmaailma.fi/index.php/component/tilastot/?view=ottelu&amp;otteluid=1891" TargetMode="External"/><Relationship Id="rId252" Type="http://schemas.openxmlformats.org/officeDocument/2006/relationships/hyperlink" Target="http://www.pesiksenmaailma.fi/index.php/component/tilastot/?view=ottelu&amp;otteluid=1448" TargetMode="External"/><Relationship Id="rId273" Type="http://schemas.openxmlformats.org/officeDocument/2006/relationships/hyperlink" Target="http://www.pesiksenmaailma.fi/index.php/component/tilastot/?view=ottelu&amp;otteluid=949" TargetMode="External"/><Relationship Id="rId294" Type="http://schemas.openxmlformats.org/officeDocument/2006/relationships/hyperlink" Target="http://www.pesiksenmaailma.fi/index.php/component/tilastot/?view=ottelu&amp;otteluid=1214" TargetMode="External"/><Relationship Id="rId308" Type="http://schemas.openxmlformats.org/officeDocument/2006/relationships/hyperlink" Target="http://www.pesiksenmaailma.fi/index.php/component/tilastot/?view=ottelu&amp;otteluid=724" TargetMode="External"/><Relationship Id="rId329" Type="http://schemas.openxmlformats.org/officeDocument/2006/relationships/hyperlink" Target="http://www.pesiksenmaailma.fi/index.php/component/tilastot/?view=ottelu&amp;otteluid=345" TargetMode="External"/><Relationship Id="rId47" Type="http://schemas.openxmlformats.org/officeDocument/2006/relationships/hyperlink" Target="http://www.pesiksenmaailma.fi/index.php/component/tilastot/?view=ottelu&amp;otteluid=7072" TargetMode="External"/><Relationship Id="rId68" Type="http://schemas.openxmlformats.org/officeDocument/2006/relationships/hyperlink" Target="http://www.pesiksenmaailma.fi/index.php/component/tilastot/?view=ottelu&amp;otteluid=5181" TargetMode="External"/><Relationship Id="rId89" Type="http://schemas.openxmlformats.org/officeDocument/2006/relationships/hyperlink" Target="http://www.pesiksenmaailma.fi/index.php/component/tilastot/?view=ottelu&amp;otteluid=3754" TargetMode="External"/><Relationship Id="rId112" Type="http://schemas.openxmlformats.org/officeDocument/2006/relationships/hyperlink" Target="http://www.pesiksenmaailma.fi/index.php/component/tilastot/?view=ottelu&amp;otteluid=3048" TargetMode="External"/><Relationship Id="rId133" Type="http://schemas.openxmlformats.org/officeDocument/2006/relationships/hyperlink" Target="http://www.pesiksenmaailma.fi/index.php/component/tilastot/?view=ottelu&amp;otteluid=2746" TargetMode="External"/><Relationship Id="rId154" Type="http://schemas.openxmlformats.org/officeDocument/2006/relationships/hyperlink" Target="http://www.pesiksenmaailma.fi/index.php/component/tilastot/?view=ottelu&amp;otteluid=2319" TargetMode="External"/><Relationship Id="rId175" Type="http://schemas.openxmlformats.org/officeDocument/2006/relationships/hyperlink" Target="http://www.pesiksenmaailma.fi/index.php/component/tilastot/?view=ottelu&amp;otteluid=2596" TargetMode="External"/><Relationship Id="rId340" Type="http://schemas.openxmlformats.org/officeDocument/2006/relationships/hyperlink" Target="http://www.pesiksenmaailma.fi/index.php/component/tilastot/?view=ottelu&amp;otteluid=478" TargetMode="External"/><Relationship Id="rId361" Type="http://schemas.openxmlformats.org/officeDocument/2006/relationships/hyperlink" Target="http://www.pesiksenmaailma.fi/index.php/component/tilastot/?view=ottelu&amp;otteluid=61" TargetMode="External"/><Relationship Id="rId196" Type="http://schemas.openxmlformats.org/officeDocument/2006/relationships/hyperlink" Target="http://www.pesiksenmaailma.fi/index.php/component/tilastot/?view=ottelu&amp;otteluid=2149" TargetMode="External"/><Relationship Id="rId200" Type="http://schemas.openxmlformats.org/officeDocument/2006/relationships/hyperlink" Target="http://www.pesiksenmaailma.fi/index.php/component/tilastot/?view=ottelu&amp;otteluid=2201" TargetMode="External"/><Relationship Id="rId16" Type="http://schemas.openxmlformats.org/officeDocument/2006/relationships/hyperlink" Target="http://www.pesiksenmaailma.fi/index.php/component/tilastot/?view=ottelu&amp;otteluid=8462" TargetMode="External"/><Relationship Id="rId221" Type="http://schemas.openxmlformats.org/officeDocument/2006/relationships/hyperlink" Target="http://www.pesiksenmaailma.fi/index.php/component/tilastot/?view=ottelu&amp;otteluid=1764" TargetMode="External"/><Relationship Id="rId242" Type="http://schemas.openxmlformats.org/officeDocument/2006/relationships/hyperlink" Target="http://www.pesiksenmaailma.fi/index.php/component/tilastot/?view=ottelu&amp;otteluid=1331" TargetMode="External"/><Relationship Id="rId263" Type="http://schemas.openxmlformats.org/officeDocument/2006/relationships/hyperlink" Target="http://www.pesiksenmaailma.fi/index.php/component/tilastot/?view=ottelu&amp;otteluid=1563" TargetMode="External"/><Relationship Id="rId284" Type="http://schemas.openxmlformats.org/officeDocument/2006/relationships/hyperlink" Target="http://www.pesiksenmaailma.fi/index.php/component/tilastot/?view=ottelu&amp;otteluid=1086" TargetMode="External"/><Relationship Id="rId319" Type="http://schemas.openxmlformats.org/officeDocument/2006/relationships/hyperlink" Target="http://www.pesiksenmaailma.fi/index.php/component/tilastot/?view=ottelu&amp;otteluid=846" TargetMode="External"/><Relationship Id="rId37" Type="http://schemas.openxmlformats.org/officeDocument/2006/relationships/hyperlink" Target="http://www.pesiksenmaailma.fi/index.php/component/tilastot/?view=ottelu&amp;otteluid=6650" TargetMode="External"/><Relationship Id="rId58" Type="http://schemas.openxmlformats.org/officeDocument/2006/relationships/hyperlink" Target="http://www.pesiksenmaailma.fi/index.php/component/tilastot/?view=ottelu&amp;otteluid=4666" TargetMode="External"/><Relationship Id="rId79" Type="http://schemas.openxmlformats.org/officeDocument/2006/relationships/hyperlink" Target="http://www.pesiksenmaailma.fi/index.php/component/tilastot/?view=ottelu&amp;otteluid=5832" TargetMode="External"/><Relationship Id="rId102" Type="http://schemas.openxmlformats.org/officeDocument/2006/relationships/hyperlink" Target="http://www.pesiksenmaailma.fi/index.php/component/tilastot/?view=ottelu&amp;otteluid=3840" TargetMode="External"/><Relationship Id="rId123" Type="http://schemas.openxmlformats.org/officeDocument/2006/relationships/hyperlink" Target="http://www.pesiksenmaailma.fi/index.php/component/tilastot/?view=ottelu&amp;otteluid=3178" TargetMode="External"/><Relationship Id="rId144" Type="http://schemas.openxmlformats.org/officeDocument/2006/relationships/hyperlink" Target="http://www.pesiksenmaailma.fi/index.php/component/tilastot/?view=ottelu&amp;otteluid=2907" TargetMode="External"/><Relationship Id="rId330" Type="http://schemas.openxmlformats.org/officeDocument/2006/relationships/hyperlink" Target="http://www.pesiksenmaailma.fi/index.php/component/tilastot/?view=ottelu&amp;otteluid=354" TargetMode="External"/><Relationship Id="rId90" Type="http://schemas.openxmlformats.org/officeDocument/2006/relationships/hyperlink" Target="http://www.pesiksenmaailma.fi/index.php/component/tilastot/?view=ottelu&amp;otteluid=3768" TargetMode="External"/><Relationship Id="rId165" Type="http://schemas.openxmlformats.org/officeDocument/2006/relationships/hyperlink" Target="http://www.pesiksenmaailma.fi/index.php/component/tilastot/?view=ottelu&amp;otteluid=2465" TargetMode="External"/><Relationship Id="rId186" Type="http://schemas.openxmlformats.org/officeDocument/2006/relationships/hyperlink" Target="http://www.pesiksenmaailma.fi/index.php/component/tilastot/?view=ottelu&amp;otteluid=2015" TargetMode="External"/><Relationship Id="rId351" Type="http://schemas.openxmlformats.org/officeDocument/2006/relationships/hyperlink" Target="http://www.pesiksenmaailma.fi/index.php/component/tilastot/?view=ottelu&amp;otteluid=602" TargetMode="External"/><Relationship Id="rId372" Type="http://schemas.openxmlformats.org/officeDocument/2006/relationships/hyperlink" Target="http://www.pesiksenmaailma.fi/index.php/component/tilastot/?view=ottelu&amp;otteluid=140" TargetMode="External"/><Relationship Id="rId211" Type="http://schemas.openxmlformats.org/officeDocument/2006/relationships/hyperlink" Target="http://www.pesiksenmaailma.fi/index.php/component/tilastot/?view=ottelu&amp;otteluid=1642" TargetMode="External"/><Relationship Id="rId232" Type="http://schemas.openxmlformats.org/officeDocument/2006/relationships/hyperlink" Target="http://www.pesiksenmaailma.fi/index.php/component/tilastot/?view=ottelu&amp;otteluid=1899" TargetMode="External"/><Relationship Id="rId253" Type="http://schemas.openxmlformats.org/officeDocument/2006/relationships/hyperlink" Target="http://www.pesiksenmaailma.fi/index.php/component/tilastot/?view=ottelu&amp;otteluid=1463" TargetMode="External"/><Relationship Id="rId274" Type="http://schemas.openxmlformats.org/officeDocument/2006/relationships/hyperlink" Target="http://www.pesiksenmaailma.fi/index.php/component/tilastot/?view=ottelu&amp;otteluid=964" TargetMode="External"/><Relationship Id="rId295" Type="http://schemas.openxmlformats.org/officeDocument/2006/relationships/hyperlink" Target="http://www.pesiksenmaailma.fi/index.php/component/tilastot/?view=ottelu&amp;otteluid=1227" TargetMode="External"/><Relationship Id="rId309" Type="http://schemas.openxmlformats.org/officeDocument/2006/relationships/hyperlink" Target="http://www.pesiksenmaailma.fi/index.php/component/tilastot/?view=ottelu&amp;otteluid=729" TargetMode="External"/><Relationship Id="rId27" Type="http://schemas.openxmlformats.org/officeDocument/2006/relationships/hyperlink" Target="http://www.pesiksenmaailma.fi/index.php/component/tilastot/?view=ottelu&amp;otteluid=6063" TargetMode="External"/><Relationship Id="rId48" Type="http://schemas.openxmlformats.org/officeDocument/2006/relationships/hyperlink" Target="http://www.pesiksenmaailma.fi/index.php/component/tilastot/?view=ottelu&amp;otteluid=7211" TargetMode="External"/><Relationship Id="rId69" Type="http://schemas.openxmlformats.org/officeDocument/2006/relationships/hyperlink" Target="http://www.pesiksenmaailma.fi/index.php/component/tilastot/?view=ottelu&amp;otteluid=5262" TargetMode="External"/><Relationship Id="rId113" Type="http://schemas.openxmlformats.org/officeDocument/2006/relationships/hyperlink" Target="http://www.pesiksenmaailma.fi/index.php/component/tilastot/?view=ottelu&amp;otteluid=3059" TargetMode="External"/><Relationship Id="rId134" Type="http://schemas.openxmlformats.org/officeDocument/2006/relationships/hyperlink" Target="http://www.pesiksenmaailma.fi/index.php/component/tilastot/?view=ottelu&amp;otteluid=2761" TargetMode="External"/><Relationship Id="rId320" Type="http://schemas.openxmlformats.org/officeDocument/2006/relationships/hyperlink" Target="http://www.pesiksenmaailma.fi/index.php/component/tilastot/?view=ottelu&amp;otteluid=862" TargetMode="External"/><Relationship Id="rId80" Type="http://schemas.openxmlformats.org/officeDocument/2006/relationships/hyperlink" Target="http://www.pesiksenmaailma.fi/index.php/component/tilastot/?view=ottelu&amp;otteluid=3527" TargetMode="External"/><Relationship Id="rId155" Type="http://schemas.openxmlformats.org/officeDocument/2006/relationships/hyperlink" Target="http://www.pesiksenmaailma.fi/index.php/component/tilastot/?view=ottelu&amp;otteluid=2328" TargetMode="External"/><Relationship Id="rId176" Type="http://schemas.openxmlformats.org/officeDocument/2006/relationships/hyperlink" Target="http://www.pesiksenmaailma.fi/index.php/component/tilastot/?view=ottelu&amp;otteluid=2605" TargetMode="External"/><Relationship Id="rId197" Type="http://schemas.openxmlformats.org/officeDocument/2006/relationships/hyperlink" Target="http://www.pesiksenmaailma.fi/index.php/component/tilastot/?view=ottelu&amp;otteluid=2169" TargetMode="External"/><Relationship Id="rId341" Type="http://schemas.openxmlformats.org/officeDocument/2006/relationships/hyperlink" Target="http://www.pesiksenmaailma.fi/index.php/component/tilastot/?view=ottelu&amp;otteluid=481" TargetMode="External"/><Relationship Id="rId362" Type="http://schemas.openxmlformats.org/officeDocument/2006/relationships/hyperlink" Target="http://www.pesiksenmaailma.fi/index.php/component/tilastot/?view=ottelu&amp;otteluid=65" TargetMode="External"/><Relationship Id="rId201" Type="http://schemas.openxmlformats.org/officeDocument/2006/relationships/hyperlink" Target="http://www.pesiksenmaailma.fi/index.php/component/tilastot/?view=ottelu&amp;otteluid=2216" TargetMode="External"/><Relationship Id="rId222" Type="http://schemas.openxmlformats.org/officeDocument/2006/relationships/hyperlink" Target="http://www.pesiksenmaailma.fi/index.php/component/tilastot/?view=ottelu&amp;otteluid=1781" TargetMode="External"/><Relationship Id="rId243" Type="http://schemas.openxmlformats.org/officeDocument/2006/relationships/hyperlink" Target="http://www.pesiksenmaailma.fi/index.php/component/tilastot/?view=ottelu&amp;otteluid=1337" TargetMode="External"/><Relationship Id="rId264" Type="http://schemas.openxmlformats.org/officeDocument/2006/relationships/hyperlink" Target="http://www.pesiksenmaailma.fi/index.php/component/tilastot/?view=ottelu&amp;otteluid=1574" TargetMode="External"/><Relationship Id="rId285" Type="http://schemas.openxmlformats.org/officeDocument/2006/relationships/hyperlink" Target="http://www.pesiksenmaailma.fi/index.php/component/tilastot/?view=ottelu&amp;otteluid=1104" TargetMode="External"/><Relationship Id="rId17" Type="http://schemas.openxmlformats.org/officeDocument/2006/relationships/hyperlink" Target="http://www.pesiksenmaailma.fi/index.php/component/tilastot/?view=ottelu&amp;otteluid=8485" TargetMode="External"/><Relationship Id="rId38" Type="http://schemas.openxmlformats.org/officeDocument/2006/relationships/hyperlink" Target="http://www.pesiksenmaailma.fi/index.php/component/tilastot/?view=ottelu&amp;otteluid=6667" TargetMode="External"/><Relationship Id="rId59" Type="http://schemas.openxmlformats.org/officeDocument/2006/relationships/hyperlink" Target="http://www.pesiksenmaailma.fi/index.php/component/tilastot/?view=ottelu&amp;otteluid=4709" TargetMode="External"/><Relationship Id="rId103" Type="http://schemas.openxmlformats.org/officeDocument/2006/relationships/hyperlink" Target="http://www.pesiksenmaailma.fi/index.php/component/tilastot/?view=ottelu&amp;otteluid=3846" TargetMode="External"/><Relationship Id="rId124" Type="http://schemas.openxmlformats.org/officeDocument/2006/relationships/hyperlink" Target="http://www.pesiksenmaailma.fi/index.php/component/tilastot/?view=ottelu&amp;otteluid=3251" TargetMode="External"/><Relationship Id="rId310" Type="http://schemas.openxmlformats.org/officeDocument/2006/relationships/hyperlink" Target="http://www.pesiksenmaailma.fi/index.php/component/tilastot/?view=ottelu&amp;otteluid=747" TargetMode="External"/><Relationship Id="rId70" Type="http://schemas.openxmlformats.org/officeDocument/2006/relationships/hyperlink" Target="http://www.pesiksenmaailma.fi/index.php/component/tilastot/?view=ottelu&amp;otteluid=5267" TargetMode="External"/><Relationship Id="rId91" Type="http://schemas.openxmlformats.org/officeDocument/2006/relationships/hyperlink" Target="http://www.pesiksenmaailma.fi/index.php/component/tilastot/?view=ottelu&amp;otteluid=3770" TargetMode="External"/><Relationship Id="rId145" Type="http://schemas.openxmlformats.org/officeDocument/2006/relationships/hyperlink" Target="http://www.pesiksenmaailma.fi/index.php/component/tilastot/?view=ottelu&amp;otteluid=2912" TargetMode="External"/><Relationship Id="rId166" Type="http://schemas.openxmlformats.org/officeDocument/2006/relationships/hyperlink" Target="http://www.pesiksenmaailma.fi/index.php/component/tilastot/?view=ottelu&amp;otteluid=2483" TargetMode="External"/><Relationship Id="rId187" Type="http://schemas.openxmlformats.org/officeDocument/2006/relationships/hyperlink" Target="http://www.pesiksenmaailma.fi/index.php/component/tilastot/?view=ottelu&amp;otteluid=2028" TargetMode="External"/><Relationship Id="rId331" Type="http://schemas.openxmlformats.org/officeDocument/2006/relationships/hyperlink" Target="http://www.pesiksenmaailma.fi/index.php/component/tilastot/?view=ottelu&amp;otteluid=369" TargetMode="External"/><Relationship Id="rId352" Type="http://schemas.openxmlformats.org/officeDocument/2006/relationships/hyperlink" Target="http://www.pesiksenmaailma.fi/index.php/component/tilastot/?view=ottelu&amp;otteluid=616" TargetMode="External"/><Relationship Id="rId373" Type="http://schemas.openxmlformats.org/officeDocument/2006/relationships/hyperlink" Target="http://www.pesiksenmaailma.fi/index.php/component/tilastot/?view=ottelu&amp;otteluid=141" TargetMode="External"/><Relationship Id="rId1" Type="http://schemas.openxmlformats.org/officeDocument/2006/relationships/hyperlink" Target="http://www.pesiksenmaailma.fi/index.php/component/tilastot/?view=ottelu&amp;otteluid=7679" TargetMode="External"/><Relationship Id="rId212" Type="http://schemas.openxmlformats.org/officeDocument/2006/relationships/hyperlink" Target="http://www.pesiksenmaailma.fi/index.php/component/tilastot/?view=ottelu&amp;otteluid=1655" TargetMode="External"/><Relationship Id="rId233" Type="http://schemas.openxmlformats.org/officeDocument/2006/relationships/hyperlink" Target="http://www.pesiksenmaailma.fi/index.php/component/tilastot/?view=ottelu&amp;otteluid=1907" TargetMode="External"/><Relationship Id="rId254" Type="http://schemas.openxmlformats.org/officeDocument/2006/relationships/hyperlink" Target="http://www.pesiksenmaailma.fi/index.php/component/tilastot/?view=ottelu&amp;otteluid=1470" TargetMode="External"/><Relationship Id="rId28" Type="http://schemas.openxmlformats.org/officeDocument/2006/relationships/hyperlink" Target="http://www.pesiksenmaailma.fi/index.php/component/tilastot/?view=ottelu&amp;otteluid=6202" TargetMode="External"/><Relationship Id="rId49" Type="http://schemas.openxmlformats.org/officeDocument/2006/relationships/hyperlink" Target="http://www.pesiksenmaailma.fi/index.php/component/tilastot/?view=ottelu&amp;otteluid=7238" TargetMode="External"/><Relationship Id="rId114" Type="http://schemas.openxmlformats.org/officeDocument/2006/relationships/hyperlink" Target="http://www.pesiksenmaailma.fi/index.php/component/tilastot/?view=ottelu&amp;otteluid=3076" TargetMode="External"/><Relationship Id="rId275" Type="http://schemas.openxmlformats.org/officeDocument/2006/relationships/hyperlink" Target="http://www.pesiksenmaailma.fi/index.php/component/tilastot/?view=ottelu&amp;otteluid=974" TargetMode="External"/><Relationship Id="rId296" Type="http://schemas.openxmlformats.org/officeDocument/2006/relationships/hyperlink" Target="http://www.pesiksenmaailma.fi/index.php/component/tilastot/?view=ottelu&amp;otteluid=1242" TargetMode="External"/><Relationship Id="rId300" Type="http://schemas.openxmlformats.org/officeDocument/2006/relationships/hyperlink" Target="http://www.pesiksenmaailma.fi/index.php/component/tilastot/?view=ottelu&amp;otteluid=1280" TargetMode="External"/><Relationship Id="rId60" Type="http://schemas.openxmlformats.org/officeDocument/2006/relationships/hyperlink" Target="http://www.pesiksenmaailma.fi/index.php/component/tilastot/?view=ottelu&amp;otteluid=4791" TargetMode="External"/><Relationship Id="rId81" Type="http://schemas.openxmlformats.org/officeDocument/2006/relationships/hyperlink" Target="http://www.pesiksenmaailma.fi/index.php/component/tilastot/?view=ottelu&amp;otteluid=3551" TargetMode="External"/><Relationship Id="rId135" Type="http://schemas.openxmlformats.org/officeDocument/2006/relationships/hyperlink" Target="http://www.pesiksenmaailma.fi/index.php/component/tilastot/?view=ottelu&amp;otteluid=2774" TargetMode="External"/><Relationship Id="rId156" Type="http://schemas.openxmlformats.org/officeDocument/2006/relationships/hyperlink" Target="http://www.pesiksenmaailma.fi/index.php/component/tilastot/?view=ottelu&amp;otteluid=2351" TargetMode="External"/><Relationship Id="rId177" Type="http://schemas.openxmlformats.org/officeDocument/2006/relationships/hyperlink" Target="http://www.pesiksenmaailma.fi/index.php/component/tilastot/?view=ottelu&amp;otteluid=2613" TargetMode="External"/><Relationship Id="rId198" Type="http://schemas.openxmlformats.org/officeDocument/2006/relationships/hyperlink" Target="http://www.pesiksenmaailma.fi/index.php/component/tilastot/?view=ottelu&amp;otteluid=2177" TargetMode="External"/><Relationship Id="rId321" Type="http://schemas.openxmlformats.org/officeDocument/2006/relationships/hyperlink" Target="http://www.pesiksenmaailma.fi/index.php/component/tilastot/?view=ottelu&amp;otteluid=876" TargetMode="External"/><Relationship Id="rId342" Type="http://schemas.openxmlformats.org/officeDocument/2006/relationships/hyperlink" Target="http://www.pesiksenmaailma.fi/index.php/component/tilastot/?view=ottelu&amp;otteluid=497" TargetMode="External"/><Relationship Id="rId363" Type="http://schemas.openxmlformats.org/officeDocument/2006/relationships/hyperlink" Target="http://www.pesiksenmaailma.fi/index.php/component/tilastot/?view=ottelu&amp;otteluid=76" TargetMode="External"/><Relationship Id="rId202" Type="http://schemas.openxmlformats.org/officeDocument/2006/relationships/hyperlink" Target="http://www.pesiksenmaailma.fi/index.php/component/tilastot/?view=ottelu&amp;otteluid=2234" TargetMode="External"/><Relationship Id="rId223" Type="http://schemas.openxmlformats.org/officeDocument/2006/relationships/hyperlink" Target="http://www.pesiksenmaailma.fi/index.php/component/tilastot/?view=ottelu&amp;otteluid=1796" TargetMode="External"/><Relationship Id="rId244" Type="http://schemas.openxmlformats.org/officeDocument/2006/relationships/hyperlink" Target="http://www.pesiksenmaailma.fi/index.php/component/tilastot/?view=ottelu&amp;otteluid=1351" TargetMode="External"/><Relationship Id="rId18" Type="http://schemas.openxmlformats.org/officeDocument/2006/relationships/hyperlink" Target="http://www.pesiksenmaailma.fi/index.php/component/tilastot/?view=ottelu&amp;otteluid=8552" TargetMode="External"/><Relationship Id="rId39" Type="http://schemas.openxmlformats.org/officeDocument/2006/relationships/hyperlink" Target="http://www.pesiksenmaailma.fi/index.php/component/tilastot/?view=ottelu&amp;otteluid=6698" TargetMode="External"/><Relationship Id="rId265" Type="http://schemas.openxmlformats.org/officeDocument/2006/relationships/hyperlink" Target="http://www.pesiksenmaailma.fi/index.php/component/tilastot/?view=ottelu&amp;otteluid=1578" TargetMode="External"/><Relationship Id="rId286" Type="http://schemas.openxmlformats.org/officeDocument/2006/relationships/hyperlink" Target="http://www.pesiksenmaailma.fi/index.php/component/tilastot/?view=ottelu&amp;otteluid=1117" TargetMode="External"/><Relationship Id="rId50" Type="http://schemas.openxmlformats.org/officeDocument/2006/relationships/hyperlink" Target="http://www.pesiksenmaailma.fi/index.php/component/tilastot/?view=ottelu&amp;otteluid=7333" TargetMode="External"/><Relationship Id="rId104" Type="http://schemas.openxmlformats.org/officeDocument/2006/relationships/hyperlink" Target="http://www.pesiksenmaailma.fi/index.php/component/tilastot/?view=ottelu&amp;otteluid=3856" TargetMode="External"/><Relationship Id="rId125" Type="http://schemas.openxmlformats.org/officeDocument/2006/relationships/hyperlink" Target="http://www.pesiksenmaailma.fi/index.php/component/tilastot/?view=ottelu&amp;otteluid=3258" TargetMode="External"/><Relationship Id="rId146" Type="http://schemas.openxmlformats.org/officeDocument/2006/relationships/hyperlink" Target="http://www.pesiksenmaailma.fi/index.php/component/tilastot/?view=ottelu&amp;otteluid=2925" TargetMode="External"/><Relationship Id="rId167" Type="http://schemas.openxmlformats.org/officeDocument/2006/relationships/hyperlink" Target="http://www.pesiksenmaailma.fi/index.php/component/tilastot/?view=ottelu&amp;otteluid=2492" TargetMode="External"/><Relationship Id="rId188" Type="http://schemas.openxmlformats.org/officeDocument/2006/relationships/hyperlink" Target="http://www.pesiksenmaailma.fi/index.php/component/tilastot/?view=ottelu&amp;otteluid=2041" TargetMode="External"/><Relationship Id="rId311" Type="http://schemas.openxmlformats.org/officeDocument/2006/relationships/hyperlink" Target="http://www.pesiksenmaailma.fi/index.php/component/tilastot/?view=ottelu&amp;otteluid=762" TargetMode="External"/><Relationship Id="rId332" Type="http://schemas.openxmlformats.org/officeDocument/2006/relationships/hyperlink" Target="http://www.pesiksenmaailma.fi/index.php/component/tilastot/?view=ottelu&amp;otteluid=382" TargetMode="External"/><Relationship Id="rId353" Type="http://schemas.openxmlformats.org/officeDocument/2006/relationships/hyperlink" Target="http://www.pesiksenmaailma.fi/index.php/component/tilastot/?view=ottelu&amp;otteluid=6" TargetMode="External"/><Relationship Id="rId374" Type="http://schemas.openxmlformats.org/officeDocument/2006/relationships/hyperlink" Target="http://www.pesiksenmaailma.fi/index.php/component/tilastot/?view=ottelu&amp;otteluid=148" TargetMode="External"/><Relationship Id="rId71" Type="http://schemas.openxmlformats.org/officeDocument/2006/relationships/hyperlink" Target="http://www.pesiksenmaailma.fi/index.php/component/tilastot/?view=ottelu&amp;otteluid=5274" TargetMode="External"/><Relationship Id="rId92" Type="http://schemas.openxmlformats.org/officeDocument/2006/relationships/hyperlink" Target="http://www.pesiksenmaailma.fi/index.php/component/tilastot/?view=ottelu&amp;otteluid=3778" TargetMode="External"/><Relationship Id="rId213" Type="http://schemas.openxmlformats.org/officeDocument/2006/relationships/hyperlink" Target="http://www.pesiksenmaailma.fi/index.php/component/tilastot/?view=ottelu&amp;otteluid=1676" TargetMode="External"/><Relationship Id="rId234" Type="http://schemas.openxmlformats.org/officeDocument/2006/relationships/hyperlink" Target="http://www.pesiksenmaailma.fi/index.php/component/tilastot/?view=ottelu&amp;otteluid=1923" TargetMode="External"/><Relationship Id="rId2" Type="http://schemas.openxmlformats.org/officeDocument/2006/relationships/hyperlink" Target="http://www.pesiksenmaailma.fi/index.php/component/tilastot/?view=ottelu&amp;otteluid=7707" TargetMode="External"/><Relationship Id="rId29" Type="http://schemas.openxmlformats.org/officeDocument/2006/relationships/hyperlink" Target="http://www.pesiksenmaailma.fi/index.php/component/tilastot/?view=ottelu&amp;otteluid=6205" TargetMode="External"/><Relationship Id="rId255" Type="http://schemas.openxmlformats.org/officeDocument/2006/relationships/hyperlink" Target="http://www.pesiksenmaailma.fi/index.php/component/tilastot/?view=ottelu&amp;otteluid=1504" TargetMode="External"/><Relationship Id="rId276" Type="http://schemas.openxmlformats.org/officeDocument/2006/relationships/hyperlink" Target="http://www.pesiksenmaailma.fi/index.php/component/tilastot/?view=ottelu&amp;otteluid=988" TargetMode="External"/><Relationship Id="rId297" Type="http://schemas.openxmlformats.org/officeDocument/2006/relationships/hyperlink" Target="http://www.pesiksenmaailma.fi/index.php/component/tilastot/?view=ottelu&amp;otteluid=1251" TargetMode="External"/><Relationship Id="rId40" Type="http://schemas.openxmlformats.org/officeDocument/2006/relationships/hyperlink" Target="http://www.pesiksenmaailma.fi/index.php/component/tilastot/?view=ottelu&amp;otteluid=6704" TargetMode="External"/><Relationship Id="rId115" Type="http://schemas.openxmlformats.org/officeDocument/2006/relationships/hyperlink" Target="http://www.pesiksenmaailma.fi/index.php/component/tilastot/?view=ottelu&amp;otteluid=3091" TargetMode="External"/><Relationship Id="rId136" Type="http://schemas.openxmlformats.org/officeDocument/2006/relationships/hyperlink" Target="http://www.pesiksenmaailma.fi/index.php/component/tilastot/?view=ottelu&amp;otteluid=2786" TargetMode="External"/><Relationship Id="rId157" Type="http://schemas.openxmlformats.org/officeDocument/2006/relationships/hyperlink" Target="http://www.pesiksenmaailma.fi/index.php/component/tilastot/?view=ottelu&amp;otteluid=2363" TargetMode="External"/><Relationship Id="rId178" Type="http://schemas.openxmlformats.org/officeDocument/2006/relationships/hyperlink" Target="http://www.pesiksenmaailma.fi/index.php/component/tilastot/?view=ottelu&amp;otteluid=2624" TargetMode="External"/><Relationship Id="rId301" Type="http://schemas.openxmlformats.org/officeDocument/2006/relationships/hyperlink" Target="http://www.pesiksenmaailma.fi/index.php/component/tilastot/?view=ottelu&amp;otteluid=640" TargetMode="External"/><Relationship Id="rId322" Type="http://schemas.openxmlformats.org/officeDocument/2006/relationships/hyperlink" Target="http://www.pesiksenmaailma.fi/index.php/component/tilastot/?view=ottelu&amp;otteluid=888" TargetMode="External"/><Relationship Id="rId343" Type="http://schemas.openxmlformats.org/officeDocument/2006/relationships/hyperlink" Target="http://www.pesiksenmaailma.fi/index.php/component/tilastot/?view=ottelu&amp;otteluid=509" TargetMode="External"/><Relationship Id="rId364" Type="http://schemas.openxmlformats.org/officeDocument/2006/relationships/hyperlink" Target="http://www.pesiksenmaailma.fi/index.php/component/tilastot/?view=ottelu&amp;otteluid=84" TargetMode="External"/><Relationship Id="rId61" Type="http://schemas.openxmlformats.org/officeDocument/2006/relationships/hyperlink" Target="http://www.pesiksenmaailma.fi/index.php/component/tilastot/?view=ottelu&amp;otteluid=4898" TargetMode="External"/><Relationship Id="rId82" Type="http://schemas.openxmlformats.org/officeDocument/2006/relationships/hyperlink" Target="http://www.pesiksenmaailma.fi/index.php/component/tilastot/?view=ottelu&amp;otteluid=3552" TargetMode="External"/><Relationship Id="rId199" Type="http://schemas.openxmlformats.org/officeDocument/2006/relationships/hyperlink" Target="http://www.pesiksenmaailma.fi/index.php/component/tilastot/?view=ottelu&amp;otteluid=2193" TargetMode="External"/><Relationship Id="rId203" Type="http://schemas.openxmlformats.org/officeDocument/2006/relationships/hyperlink" Target="http://www.pesiksenmaailma.fi/index.php/component/tilastot/?view=ottelu&amp;otteluid=2245" TargetMode="External"/><Relationship Id="rId19" Type="http://schemas.openxmlformats.org/officeDocument/2006/relationships/hyperlink" Target="http://www.pesiksenmaailma.fi/index.php/component/tilastot/?view=ottelu&amp;otteluid=8596" TargetMode="External"/><Relationship Id="rId224" Type="http://schemas.openxmlformats.org/officeDocument/2006/relationships/hyperlink" Target="http://www.pesiksenmaailma.fi/index.php/component/tilastot/?view=ottelu&amp;otteluid=1799" TargetMode="External"/><Relationship Id="rId245" Type="http://schemas.openxmlformats.org/officeDocument/2006/relationships/hyperlink" Target="http://www.pesiksenmaailma.fi/index.php/component/tilastot/?view=ottelu&amp;otteluid=1364" TargetMode="External"/><Relationship Id="rId266" Type="http://schemas.openxmlformats.org/officeDocument/2006/relationships/hyperlink" Target="http://www.pesiksenmaailma.fi/index.php/component/tilastot/?view=ottelu&amp;otteluid=1594" TargetMode="External"/><Relationship Id="rId287" Type="http://schemas.openxmlformats.org/officeDocument/2006/relationships/hyperlink" Target="http://www.pesiksenmaailma.fi/index.php/component/tilastot/?view=ottelu&amp;otteluid=1124" TargetMode="External"/><Relationship Id="rId30" Type="http://schemas.openxmlformats.org/officeDocument/2006/relationships/hyperlink" Target="http://www.pesiksenmaailma.fi/index.php/component/tilastot/?view=ottelu&amp;otteluid=6340" TargetMode="External"/><Relationship Id="rId105" Type="http://schemas.openxmlformats.org/officeDocument/2006/relationships/hyperlink" Target="http://www.pesiksenmaailma.fi/index.php/component/tilastot/?view=ottelu&amp;otteluid=3862" TargetMode="External"/><Relationship Id="rId126" Type="http://schemas.openxmlformats.org/officeDocument/2006/relationships/hyperlink" Target="http://www.pesiksenmaailma.fi/index.php/component/tilastot/?view=ottelu&amp;otteluid=2666" TargetMode="External"/><Relationship Id="rId147" Type="http://schemas.openxmlformats.org/officeDocument/2006/relationships/hyperlink" Target="http://www.pesiksenmaailma.fi/index.php/component/tilastot/?view=ottelu&amp;otteluid=2944" TargetMode="External"/><Relationship Id="rId168" Type="http://schemas.openxmlformats.org/officeDocument/2006/relationships/hyperlink" Target="http://www.pesiksenmaailma.fi/index.php/component/tilastot/?view=ottelu&amp;otteluid=2505" TargetMode="External"/><Relationship Id="rId312" Type="http://schemas.openxmlformats.org/officeDocument/2006/relationships/hyperlink" Target="http://www.pesiksenmaailma.fi/index.php/component/tilastot/?view=ottelu&amp;otteluid=776" TargetMode="External"/><Relationship Id="rId333" Type="http://schemas.openxmlformats.org/officeDocument/2006/relationships/hyperlink" Target="http://www.pesiksenmaailma.fi/index.php/component/tilastot/?view=ottelu&amp;otteluid=388" TargetMode="External"/><Relationship Id="rId354" Type="http://schemas.openxmlformats.org/officeDocument/2006/relationships/hyperlink" Target="http://www.pesiksenmaailma.fi/index.php/component/tilastot/?view=ottelu&amp;otteluid=13" TargetMode="External"/><Relationship Id="rId51" Type="http://schemas.openxmlformats.org/officeDocument/2006/relationships/hyperlink" Target="http://www.pesiksenmaailma.fi/index.php/component/tilastot/?view=ottelu&amp;otteluid=7374" TargetMode="External"/><Relationship Id="rId72" Type="http://schemas.openxmlformats.org/officeDocument/2006/relationships/hyperlink" Target="http://www.pesiksenmaailma.fi/index.php/component/tilastot/?view=ottelu&amp;otteluid=5283" TargetMode="External"/><Relationship Id="rId93" Type="http://schemas.openxmlformats.org/officeDocument/2006/relationships/hyperlink" Target="http://www.pesiksenmaailma.fi/index.php/component/tilastot/?view=ottelu&amp;otteluid=3784" TargetMode="External"/><Relationship Id="rId189" Type="http://schemas.openxmlformats.org/officeDocument/2006/relationships/hyperlink" Target="http://www.pesiksenmaailma.fi/index.php/component/tilastot/?view=ottelu&amp;otteluid=2048" TargetMode="External"/><Relationship Id="rId375" Type="http://schemas.openxmlformats.org/officeDocument/2006/relationships/hyperlink" Target="http://www.pesiksenmaailma.fi/index.php/component/tilastot/?view=ottelu&amp;otteluid=161" TargetMode="External"/><Relationship Id="rId3" Type="http://schemas.openxmlformats.org/officeDocument/2006/relationships/hyperlink" Target="http://www.pesiksenmaailma.fi/index.php/component/tilastot/?view=ottelu&amp;otteluid=7740" TargetMode="External"/><Relationship Id="rId214" Type="http://schemas.openxmlformats.org/officeDocument/2006/relationships/hyperlink" Target="http://www.pesiksenmaailma.fi/index.php/component/tilastot/?view=ottelu&amp;otteluid=1684" TargetMode="External"/><Relationship Id="rId235" Type="http://schemas.openxmlformats.org/officeDocument/2006/relationships/hyperlink" Target="http://www.pesiksenmaailma.fi/index.php/component/tilastot/?view=ottelu&amp;otteluid=1926" TargetMode="External"/><Relationship Id="rId256" Type="http://schemas.openxmlformats.org/officeDocument/2006/relationships/hyperlink" Target="http://www.pesiksenmaailma.fi/index.php/component/tilastot/?view=ottelu&amp;otteluid=1509" TargetMode="External"/><Relationship Id="rId277" Type="http://schemas.openxmlformats.org/officeDocument/2006/relationships/hyperlink" Target="http://www.pesiksenmaailma.fi/index.php/component/tilastot/?view=ottelu&amp;otteluid=993" TargetMode="External"/><Relationship Id="rId298" Type="http://schemas.openxmlformats.org/officeDocument/2006/relationships/hyperlink" Target="http://www.pesiksenmaailma.fi/index.php/component/tilastot/?view=ottelu&amp;otteluid=1255" TargetMode="External"/><Relationship Id="rId116" Type="http://schemas.openxmlformats.org/officeDocument/2006/relationships/hyperlink" Target="http://www.pesiksenmaailma.fi/index.php/component/tilastot/?view=ottelu&amp;otteluid=3103" TargetMode="External"/><Relationship Id="rId137" Type="http://schemas.openxmlformats.org/officeDocument/2006/relationships/hyperlink" Target="http://www.pesiksenmaailma.fi/index.php/component/tilastot/?view=ottelu&amp;otteluid=2797" TargetMode="External"/><Relationship Id="rId158" Type="http://schemas.openxmlformats.org/officeDocument/2006/relationships/hyperlink" Target="http://www.pesiksenmaailma.fi/index.php/component/tilastot/?view=ottelu&amp;otteluid=2379" TargetMode="External"/><Relationship Id="rId302" Type="http://schemas.openxmlformats.org/officeDocument/2006/relationships/hyperlink" Target="http://www.pesiksenmaailma.fi/index.php/component/tilastot/?view=ottelu&amp;otteluid=645" TargetMode="External"/><Relationship Id="rId323" Type="http://schemas.openxmlformats.org/officeDocument/2006/relationships/hyperlink" Target="http://www.pesiksenmaailma.fi/index.php/component/tilastot/?view=ottelu&amp;otteluid=902" TargetMode="External"/><Relationship Id="rId344" Type="http://schemas.openxmlformats.org/officeDocument/2006/relationships/hyperlink" Target="http://www.pesiksenmaailma.fi/index.php/component/tilastot/?view=ottelu&amp;otteluid=521" TargetMode="External"/><Relationship Id="rId20" Type="http://schemas.openxmlformats.org/officeDocument/2006/relationships/hyperlink" Target="http://www.pesiksenmaailma.fi/index.php/component/tilastot/?view=ottelu&amp;otteluid=8627" TargetMode="External"/><Relationship Id="rId41" Type="http://schemas.openxmlformats.org/officeDocument/2006/relationships/hyperlink" Target="http://www.pesiksenmaailma.fi/index.php/component/tilastot/?view=ottelu&amp;otteluid=6781" TargetMode="External"/><Relationship Id="rId62" Type="http://schemas.openxmlformats.org/officeDocument/2006/relationships/hyperlink" Target="http://www.pesiksenmaailma.fi/index.php/component/tilastot/?view=ottelu&amp;otteluid=4904" TargetMode="External"/><Relationship Id="rId83" Type="http://schemas.openxmlformats.org/officeDocument/2006/relationships/hyperlink" Target="http://www.pesiksenmaailma.fi/index.php/component/tilastot/?view=ottelu&amp;otteluid=3562" TargetMode="External"/><Relationship Id="rId179" Type="http://schemas.openxmlformats.org/officeDocument/2006/relationships/hyperlink" Target="http://www.pesiksenmaailma.fi/index.php/component/tilastot/?view=ottelu&amp;otteluid=2645" TargetMode="External"/><Relationship Id="rId365" Type="http://schemas.openxmlformats.org/officeDocument/2006/relationships/hyperlink" Target="http://www.pesiksenmaailma.fi/index.php/component/tilastot/?view=ottelu&amp;otteluid=91" TargetMode="External"/><Relationship Id="rId190" Type="http://schemas.openxmlformats.org/officeDocument/2006/relationships/hyperlink" Target="http://www.pesiksenmaailma.fi/index.php/component/tilastot/?view=ottelu&amp;otteluid=2067" TargetMode="External"/><Relationship Id="rId204" Type="http://schemas.openxmlformats.org/officeDocument/2006/relationships/hyperlink" Target="http://www.pesiksenmaailma.fi/index.php/component/tilastot/?view=ottelu&amp;otteluid=2259" TargetMode="External"/><Relationship Id="rId225" Type="http://schemas.openxmlformats.org/officeDocument/2006/relationships/hyperlink" Target="http://www.pesiksenmaailma.fi/index.php/component/tilastot/?view=ottelu&amp;otteluid=1809" TargetMode="External"/><Relationship Id="rId246" Type="http://schemas.openxmlformats.org/officeDocument/2006/relationships/hyperlink" Target="http://www.pesiksenmaailma.fi/index.php/component/tilastot/?view=ottelu&amp;otteluid=1366" TargetMode="External"/><Relationship Id="rId267" Type="http://schemas.openxmlformats.org/officeDocument/2006/relationships/hyperlink" Target="http://www.pesiksenmaailma.fi/index.php/component/tilastot/?view=ottelu&amp;otteluid=1604" TargetMode="External"/><Relationship Id="rId288" Type="http://schemas.openxmlformats.org/officeDocument/2006/relationships/hyperlink" Target="http://www.pesiksenmaailma.fi/index.php/component/tilastot/?view=ottelu&amp;otteluid=1142" TargetMode="External"/><Relationship Id="rId106" Type="http://schemas.openxmlformats.org/officeDocument/2006/relationships/hyperlink" Target="http://www.pesiksenmaailma.fi/index.php/component/tilastot/?view=ottelu&amp;otteluid=3870" TargetMode="External"/><Relationship Id="rId127" Type="http://schemas.openxmlformats.org/officeDocument/2006/relationships/hyperlink" Target="http://www.pesiksenmaailma.fi/index.php/component/tilastot/?view=ottelu&amp;otteluid=2678" TargetMode="External"/><Relationship Id="rId313" Type="http://schemas.openxmlformats.org/officeDocument/2006/relationships/hyperlink" Target="http://www.pesiksenmaailma.fi/index.php/component/tilastot/?view=ottelu&amp;otteluid=786" TargetMode="External"/><Relationship Id="rId10" Type="http://schemas.openxmlformats.org/officeDocument/2006/relationships/hyperlink" Target="http://www.pesiksenmaailma.fi/index.php/component/tilastot/?view=ottelu&amp;otteluid=8107" TargetMode="External"/><Relationship Id="rId31" Type="http://schemas.openxmlformats.org/officeDocument/2006/relationships/hyperlink" Target="http://www.pesiksenmaailma.fi/index.php/component/tilastot/?view=ottelu&amp;otteluid=6362" TargetMode="External"/><Relationship Id="rId52" Type="http://schemas.openxmlformats.org/officeDocument/2006/relationships/hyperlink" Target="http://www.pesiksenmaailma.fi/index.php/component/tilastot/?view=ottelu&amp;otteluid=7418" TargetMode="External"/><Relationship Id="rId73" Type="http://schemas.openxmlformats.org/officeDocument/2006/relationships/hyperlink" Target="http://www.pesiksenmaailma.fi/index.php/component/tilastot/?view=ottelu&amp;otteluid=5431" TargetMode="External"/><Relationship Id="rId94" Type="http://schemas.openxmlformats.org/officeDocument/2006/relationships/hyperlink" Target="http://www.pesiksenmaailma.fi/index.php/component/tilastot/?view=ottelu&amp;otteluid=3790" TargetMode="External"/><Relationship Id="rId148" Type="http://schemas.openxmlformats.org/officeDocument/2006/relationships/hyperlink" Target="http://www.pesiksenmaailma.fi/index.php/component/tilastot/?view=ottelu&amp;otteluid=2953" TargetMode="External"/><Relationship Id="rId169" Type="http://schemas.openxmlformats.org/officeDocument/2006/relationships/hyperlink" Target="http://www.pesiksenmaailma.fi/index.php/component/tilastot/?view=ottelu&amp;otteluid=2516" TargetMode="External"/><Relationship Id="rId334" Type="http://schemas.openxmlformats.org/officeDocument/2006/relationships/hyperlink" Target="http://www.pesiksenmaailma.fi/index.php/component/tilastot/?view=ottelu&amp;otteluid=408" TargetMode="External"/><Relationship Id="rId355" Type="http://schemas.openxmlformats.org/officeDocument/2006/relationships/hyperlink" Target="http://www.pesiksenmaailma.fi/index.php/component/tilastot/?view=ottelu&amp;otteluid=21" TargetMode="External"/><Relationship Id="rId376" Type="http://schemas.openxmlformats.org/officeDocument/2006/relationships/hyperlink" Target="http://www.pesiksenmaailma.fi/index.php/component/tilastot/?view=ottelu&amp;otteluid=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23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4" customWidth="1"/>
    <col min="3" max="3" width="6.140625" style="65" customWidth="1"/>
    <col min="4" max="4" width="8.28515625" style="64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32" customWidth="1"/>
    <col min="16" max="19" width="6.7109375" style="32" customWidth="1"/>
    <col min="20" max="20" width="0.7109375" style="32" customWidth="1"/>
    <col min="21" max="25" width="5.7109375" style="65" customWidth="1"/>
    <col min="26" max="26" width="9.28515625" style="65" customWidth="1"/>
    <col min="27" max="27" width="0.7109375" style="65" customWidth="1"/>
    <col min="28" max="31" width="6.7109375" style="65" customWidth="1"/>
    <col min="32" max="32" width="0.7109375" style="65" customWidth="1"/>
    <col min="33" max="33" width="14.140625" style="65" customWidth="1"/>
    <col min="34" max="34" width="13.42578125" style="65" customWidth="1"/>
    <col min="35" max="35" width="12" style="65" customWidth="1"/>
    <col min="36" max="36" width="12.85546875" style="65" customWidth="1"/>
    <col min="37" max="37" width="0.7109375" style="65" customWidth="1"/>
    <col min="38" max="40" width="6.7109375" style="65" customWidth="1"/>
    <col min="41" max="43" width="5.7109375" style="65" customWidth="1"/>
    <col min="44" max="44" width="41.28515625" style="3" customWidth="1"/>
    <col min="45" max="16384" width="9.140625" style="3"/>
  </cols>
  <sheetData>
    <row r="1" spans="1:46" ht="16.5" customHeight="1" x14ac:dyDescent="0.25">
      <c r="A1" s="5"/>
      <c r="B1" s="30" t="s">
        <v>62</v>
      </c>
      <c r="C1" s="6"/>
      <c r="D1" s="7"/>
      <c r="E1" s="108" t="s">
        <v>256</v>
      </c>
      <c r="F1" s="8"/>
      <c r="G1" s="8"/>
      <c r="H1" s="8"/>
      <c r="I1" s="8"/>
      <c r="J1" s="6"/>
      <c r="K1" s="6"/>
      <c r="L1" s="8"/>
      <c r="M1" s="6"/>
      <c r="N1" s="6"/>
      <c r="O1" s="8"/>
      <c r="P1" s="8"/>
      <c r="Q1" s="8"/>
      <c r="R1" s="8"/>
      <c r="S1" s="8"/>
      <c r="T1" s="8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42"/>
      <c r="AS1" s="42"/>
      <c r="AT1" s="42"/>
    </row>
    <row r="2" spans="1:46" s="4" customFormat="1" ht="15" customHeight="1" x14ac:dyDescent="0.25">
      <c r="A2" s="2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3" t="s">
        <v>257</v>
      </c>
      <c r="Q2" s="21"/>
      <c r="R2" s="15"/>
      <c r="S2" s="22"/>
      <c r="T2" s="20"/>
      <c r="U2" s="21" t="s">
        <v>15</v>
      </c>
      <c r="V2" s="15"/>
      <c r="W2" s="15"/>
      <c r="X2" s="15"/>
      <c r="Y2" s="15"/>
      <c r="Z2" s="225"/>
      <c r="AA2" s="20"/>
      <c r="AB2" s="23" t="s">
        <v>266</v>
      </c>
      <c r="AC2" s="21"/>
      <c r="AD2" s="15"/>
      <c r="AE2" s="22"/>
      <c r="AF2" s="20"/>
      <c r="AG2" s="23" t="s">
        <v>194</v>
      </c>
      <c r="AH2" s="15"/>
      <c r="AI2" s="15"/>
      <c r="AJ2" s="16"/>
      <c r="AK2" s="20"/>
      <c r="AL2" s="23" t="s">
        <v>129</v>
      </c>
      <c r="AM2" s="21"/>
      <c r="AN2" s="15"/>
      <c r="AO2" s="202" t="s">
        <v>253</v>
      </c>
      <c r="AP2" s="15"/>
      <c r="AQ2" s="16"/>
      <c r="AR2" s="42"/>
      <c r="AS2" s="42"/>
      <c r="AT2" s="42"/>
    </row>
    <row r="3" spans="1:46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5"/>
      <c r="P3" s="19" t="s">
        <v>5</v>
      </c>
      <c r="Q3" s="19" t="s">
        <v>6</v>
      </c>
      <c r="R3" s="19" t="s">
        <v>35</v>
      </c>
      <c r="S3" s="19" t="s">
        <v>17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5"/>
      <c r="AB3" s="19" t="s">
        <v>5</v>
      </c>
      <c r="AC3" s="19" t="s">
        <v>6</v>
      </c>
      <c r="AD3" s="19" t="s">
        <v>35</v>
      </c>
      <c r="AE3" s="19" t="s">
        <v>17</v>
      </c>
      <c r="AF3" s="25"/>
      <c r="AG3" s="19" t="s">
        <v>169</v>
      </c>
      <c r="AH3" s="19" t="s">
        <v>171</v>
      </c>
      <c r="AI3" s="16" t="s">
        <v>173</v>
      </c>
      <c r="AJ3" s="19" t="s">
        <v>174</v>
      </c>
      <c r="AK3" s="25"/>
      <c r="AL3" s="19" t="s">
        <v>23</v>
      </c>
      <c r="AM3" s="19" t="s">
        <v>24</v>
      </c>
      <c r="AN3" s="16" t="s">
        <v>133</v>
      </c>
      <c r="AO3" s="16" t="s">
        <v>30</v>
      </c>
      <c r="AP3" s="18" t="s">
        <v>31</v>
      </c>
      <c r="AQ3" s="19" t="s">
        <v>32</v>
      </c>
      <c r="AR3" s="42"/>
      <c r="AS3" s="42"/>
      <c r="AT3" s="42"/>
    </row>
    <row r="4" spans="1:46" s="4" customFormat="1" ht="15" customHeight="1" x14ac:dyDescent="0.25">
      <c r="A4" s="2"/>
      <c r="B4" s="213">
        <v>1986</v>
      </c>
      <c r="C4" s="213" t="s">
        <v>33</v>
      </c>
      <c r="D4" s="214" t="s">
        <v>175</v>
      </c>
      <c r="E4" s="213"/>
      <c r="F4" s="215" t="s">
        <v>176</v>
      </c>
      <c r="G4" s="216"/>
      <c r="H4" s="217"/>
      <c r="I4" s="213"/>
      <c r="J4" s="213"/>
      <c r="K4" s="213"/>
      <c r="L4" s="213"/>
      <c r="M4" s="213"/>
      <c r="N4" s="213"/>
      <c r="O4" s="25"/>
      <c r="P4" s="96"/>
      <c r="Q4" s="19"/>
      <c r="R4" s="19"/>
      <c r="S4" s="19"/>
      <c r="T4" s="32"/>
      <c r="U4" s="26"/>
      <c r="V4" s="26"/>
      <c r="W4" s="26"/>
      <c r="X4" s="26"/>
      <c r="Y4" s="26"/>
      <c r="Z4" s="29"/>
      <c r="AA4" s="25"/>
      <c r="AB4" s="19"/>
      <c r="AC4" s="19"/>
      <c r="AD4" s="19"/>
      <c r="AE4" s="19"/>
      <c r="AF4" s="25"/>
      <c r="AG4" s="30"/>
      <c r="AH4" s="30"/>
      <c r="AI4" s="30"/>
      <c r="AJ4" s="30"/>
      <c r="AK4" s="25"/>
      <c r="AL4" s="30"/>
      <c r="AM4" s="28"/>
      <c r="AN4" s="109"/>
      <c r="AO4" s="28"/>
      <c r="AP4" s="31"/>
      <c r="AQ4" s="26"/>
      <c r="AR4" s="42"/>
      <c r="AS4" s="42"/>
      <c r="AT4" s="42"/>
    </row>
    <row r="5" spans="1:46" s="4" customFormat="1" ht="15" customHeight="1" x14ac:dyDescent="0.25">
      <c r="A5" s="2"/>
      <c r="B5" s="35">
        <v>1987</v>
      </c>
      <c r="C5" s="35" t="s">
        <v>66</v>
      </c>
      <c r="D5" s="124" t="s">
        <v>58</v>
      </c>
      <c r="E5" s="35"/>
      <c r="F5" s="218" t="s">
        <v>177</v>
      </c>
      <c r="G5" s="67"/>
      <c r="H5" s="66"/>
      <c r="I5" s="35"/>
      <c r="J5" s="35"/>
      <c r="K5" s="35"/>
      <c r="L5" s="35"/>
      <c r="M5" s="35"/>
      <c r="N5" s="219"/>
      <c r="O5" s="32"/>
      <c r="P5" s="96"/>
      <c r="Q5" s="19"/>
      <c r="R5" s="19"/>
      <c r="S5" s="19"/>
      <c r="T5" s="32"/>
      <c r="U5" s="26"/>
      <c r="V5" s="26"/>
      <c r="W5" s="26"/>
      <c r="X5" s="26"/>
      <c r="Y5" s="26"/>
      <c r="Z5" s="29"/>
      <c r="AA5" s="25"/>
      <c r="AB5" s="19"/>
      <c r="AC5" s="19"/>
      <c r="AD5" s="19"/>
      <c r="AE5" s="19"/>
      <c r="AF5" s="25"/>
      <c r="AG5" s="30"/>
      <c r="AH5" s="30"/>
      <c r="AI5" s="30"/>
      <c r="AJ5" s="30"/>
      <c r="AK5" s="25"/>
      <c r="AL5" s="30"/>
      <c r="AM5" s="28"/>
      <c r="AN5" s="109"/>
      <c r="AO5" s="28"/>
      <c r="AP5" s="31"/>
      <c r="AQ5" s="26"/>
      <c r="AR5" s="42"/>
      <c r="AS5" s="42"/>
      <c r="AT5" s="42"/>
    </row>
    <row r="6" spans="1:46" s="4" customFormat="1" ht="15" customHeight="1" x14ac:dyDescent="0.25">
      <c r="A6" s="2"/>
      <c r="B6" s="35">
        <v>1988</v>
      </c>
      <c r="C6" s="35" t="s">
        <v>147</v>
      </c>
      <c r="D6" s="124" t="s">
        <v>58</v>
      </c>
      <c r="E6" s="35"/>
      <c r="F6" s="218" t="s">
        <v>177</v>
      </c>
      <c r="G6" s="67"/>
      <c r="H6" s="66"/>
      <c r="I6" s="35"/>
      <c r="J6" s="35"/>
      <c r="K6" s="35"/>
      <c r="L6" s="35"/>
      <c r="M6" s="35"/>
      <c r="N6" s="219"/>
      <c r="O6" s="32"/>
      <c r="P6" s="96"/>
      <c r="Q6" s="19"/>
      <c r="R6" s="19"/>
      <c r="S6" s="19"/>
      <c r="T6" s="32"/>
      <c r="U6" s="26"/>
      <c r="V6" s="26"/>
      <c r="W6" s="26"/>
      <c r="X6" s="26"/>
      <c r="Y6" s="26"/>
      <c r="Z6" s="29"/>
      <c r="AA6" s="25"/>
      <c r="AB6" s="19"/>
      <c r="AC6" s="19"/>
      <c r="AD6" s="19"/>
      <c r="AE6" s="19"/>
      <c r="AF6" s="25"/>
      <c r="AG6" s="30"/>
      <c r="AH6" s="30"/>
      <c r="AI6" s="30"/>
      <c r="AJ6" s="30"/>
      <c r="AK6" s="25"/>
      <c r="AL6" s="30"/>
      <c r="AM6" s="28"/>
      <c r="AN6" s="109"/>
      <c r="AO6" s="28"/>
      <c r="AP6" s="31"/>
      <c r="AQ6" s="26"/>
      <c r="AR6" s="42"/>
      <c r="AS6" s="42"/>
      <c r="AT6" s="42"/>
    </row>
    <row r="7" spans="1:46" s="4" customFormat="1" ht="15" customHeight="1" x14ac:dyDescent="0.25">
      <c r="A7" s="2"/>
      <c r="B7" s="26">
        <v>1989</v>
      </c>
      <c r="C7" s="26" t="s">
        <v>178</v>
      </c>
      <c r="D7" s="220" t="s">
        <v>58</v>
      </c>
      <c r="E7" s="26">
        <v>22</v>
      </c>
      <c r="F7" s="26">
        <v>0</v>
      </c>
      <c r="G7" s="26">
        <v>7</v>
      </c>
      <c r="H7" s="26">
        <v>44</v>
      </c>
      <c r="I7" s="26">
        <v>123</v>
      </c>
      <c r="J7" s="26">
        <v>58</v>
      </c>
      <c r="K7" s="26">
        <v>48</v>
      </c>
      <c r="L7" s="26">
        <v>10</v>
      </c>
      <c r="M7" s="26">
        <v>7</v>
      </c>
      <c r="N7" s="34">
        <v>0.64400000000000002</v>
      </c>
      <c r="O7" s="32">
        <v>190.99378881987576</v>
      </c>
      <c r="P7" s="96"/>
      <c r="Q7" s="26" t="s">
        <v>66</v>
      </c>
      <c r="R7" s="26" t="s">
        <v>65</v>
      </c>
      <c r="S7" s="19" t="s">
        <v>178</v>
      </c>
      <c r="T7" s="32"/>
      <c r="U7" s="26">
        <v>3</v>
      </c>
      <c r="V7" s="28">
        <v>1</v>
      </c>
      <c r="W7" s="28">
        <v>3</v>
      </c>
      <c r="X7" s="28">
        <v>6</v>
      </c>
      <c r="Y7" s="28">
        <v>23</v>
      </c>
      <c r="Z7" s="29">
        <v>0.74199999999999999</v>
      </c>
      <c r="AA7" s="25"/>
      <c r="AB7" s="19"/>
      <c r="AC7" s="19" t="s">
        <v>179</v>
      </c>
      <c r="AD7" s="19"/>
      <c r="AE7" s="19"/>
      <c r="AF7" s="25"/>
      <c r="AG7" s="30" t="s">
        <v>226</v>
      </c>
      <c r="AH7" s="30"/>
      <c r="AI7" s="30"/>
      <c r="AJ7" s="30"/>
      <c r="AK7" s="25"/>
      <c r="AL7" s="26">
        <v>1</v>
      </c>
      <c r="AM7" s="26"/>
      <c r="AN7" s="26"/>
      <c r="AO7" s="26"/>
      <c r="AP7" s="26"/>
      <c r="AQ7" s="26"/>
      <c r="AR7" s="42"/>
      <c r="AS7" s="42"/>
      <c r="AT7" s="42"/>
    </row>
    <row r="8" spans="1:46" s="4" customFormat="1" ht="15" customHeight="1" x14ac:dyDescent="0.25">
      <c r="A8" s="2"/>
      <c r="B8" s="26">
        <v>1990</v>
      </c>
      <c r="C8" s="26" t="s">
        <v>66</v>
      </c>
      <c r="D8" s="220" t="s">
        <v>58</v>
      </c>
      <c r="E8" s="26">
        <v>26</v>
      </c>
      <c r="F8" s="26">
        <v>0</v>
      </c>
      <c r="G8" s="28">
        <v>3</v>
      </c>
      <c r="H8" s="28">
        <v>49</v>
      </c>
      <c r="I8" s="26">
        <v>133</v>
      </c>
      <c r="J8" s="26">
        <v>41</v>
      </c>
      <c r="K8" s="26">
        <v>73</v>
      </c>
      <c r="L8" s="26">
        <v>16</v>
      </c>
      <c r="M8" s="26">
        <v>3</v>
      </c>
      <c r="N8" s="34">
        <v>0.57799999999999996</v>
      </c>
      <c r="O8" s="32">
        <v>230.10380622837371</v>
      </c>
      <c r="P8" s="96"/>
      <c r="Q8" s="26" t="s">
        <v>66</v>
      </c>
      <c r="R8" s="19" t="s">
        <v>179</v>
      </c>
      <c r="S8" s="19" t="s">
        <v>258</v>
      </c>
      <c r="T8" s="32"/>
      <c r="U8" s="26">
        <v>9</v>
      </c>
      <c r="V8" s="26">
        <v>0</v>
      </c>
      <c r="W8" s="26">
        <v>2</v>
      </c>
      <c r="X8" s="26">
        <v>20</v>
      </c>
      <c r="Y8" s="26">
        <v>52</v>
      </c>
      <c r="Z8" s="29">
        <v>0.64200000000000002</v>
      </c>
      <c r="AA8" s="25"/>
      <c r="AB8" s="19"/>
      <c r="AC8" s="26" t="s">
        <v>66</v>
      </c>
      <c r="AD8" s="26" t="s">
        <v>65</v>
      </c>
      <c r="AE8" s="26" t="s">
        <v>66</v>
      </c>
      <c r="AF8" s="25"/>
      <c r="AG8" s="30" t="s">
        <v>227</v>
      </c>
      <c r="AH8" s="30" t="s">
        <v>228</v>
      </c>
      <c r="AI8" s="30"/>
      <c r="AJ8" s="30" t="s">
        <v>229</v>
      </c>
      <c r="AK8" s="25"/>
      <c r="AL8" s="26">
        <v>1</v>
      </c>
      <c r="AM8" s="26">
        <v>1</v>
      </c>
      <c r="AN8" s="26"/>
      <c r="AO8" s="26">
        <v>1</v>
      </c>
      <c r="AP8" s="26"/>
      <c r="AQ8" s="26"/>
      <c r="AR8" s="42"/>
      <c r="AS8" s="42"/>
      <c r="AT8" s="42"/>
    </row>
    <row r="9" spans="1:46" s="4" customFormat="1" ht="15" customHeight="1" x14ac:dyDescent="0.25">
      <c r="A9" s="2"/>
      <c r="B9" s="26">
        <v>1991</v>
      </c>
      <c r="C9" s="26" t="s">
        <v>147</v>
      </c>
      <c r="D9" s="220" t="s">
        <v>58</v>
      </c>
      <c r="E9" s="26">
        <v>26</v>
      </c>
      <c r="F9" s="26">
        <v>0</v>
      </c>
      <c r="G9" s="26">
        <v>3</v>
      </c>
      <c r="H9" s="26">
        <v>30</v>
      </c>
      <c r="I9" s="26">
        <v>136</v>
      </c>
      <c r="J9" s="26">
        <v>58</v>
      </c>
      <c r="K9" s="26">
        <v>53</v>
      </c>
      <c r="L9" s="26">
        <v>22</v>
      </c>
      <c r="M9" s="26">
        <v>3</v>
      </c>
      <c r="N9" s="34">
        <v>0.61499999999999999</v>
      </c>
      <c r="O9" s="32">
        <v>221.13821138211384</v>
      </c>
      <c r="P9" s="96"/>
      <c r="Q9" s="19" t="s">
        <v>33</v>
      </c>
      <c r="R9" s="19"/>
      <c r="S9" s="19" t="s">
        <v>259</v>
      </c>
      <c r="T9" s="32"/>
      <c r="U9" s="26">
        <v>7</v>
      </c>
      <c r="V9" s="26">
        <v>1</v>
      </c>
      <c r="W9" s="26">
        <v>1</v>
      </c>
      <c r="X9" s="26">
        <v>12</v>
      </c>
      <c r="Y9" s="26">
        <v>37</v>
      </c>
      <c r="Z9" s="29">
        <v>0.66100000000000003</v>
      </c>
      <c r="AA9" s="25"/>
      <c r="AB9" s="19"/>
      <c r="AC9" s="26" t="s">
        <v>65</v>
      </c>
      <c r="AD9" s="19" t="s">
        <v>180</v>
      </c>
      <c r="AE9" s="19"/>
      <c r="AF9" s="25"/>
      <c r="AG9" s="30" t="s">
        <v>230</v>
      </c>
      <c r="AH9" s="30" t="s">
        <v>228</v>
      </c>
      <c r="AI9" s="30"/>
      <c r="AJ9" s="30" t="s">
        <v>231</v>
      </c>
      <c r="AK9" s="25"/>
      <c r="AL9" s="26"/>
      <c r="AM9" s="26">
        <v>1</v>
      </c>
      <c r="AN9" s="26"/>
      <c r="AO9" s="26"/>
      <c r="AP9" s="26">
        <v>1</v>
      </c>
      <c r="AQ9" s="26"/>
      <c r="AR9" s="42"/>
      <c r="AS9" s="42"/>
      <c r="AT9" s="42"/>
    </row>
    <row r="10" spans="1:46" s="4" customFormat="1" ht="15" customHeight="1" x14ac:dyDescent="0.25">
      <c r="A10" s="2"/>
      <c r="B10" s="26">
        <v>1992</v>
      </c>
      <c r="C10" s="26" t="s">
        <v>66</v>
      </c>
      <c r="D10" s="220" t="s">
        <v>58</v>
      </c>
      <c r="E10" s="26">
        <v>26</v>
      </c>
      <c r="F10" s="26">
        <v>2</v>
      </c>
      <c r="G10" s="26">
        <v>11</v>
      </c>
      <c r="H10" s="26">
        <v>64</v>
      </c>
      <c r="I10" s="26">
        <v>170</v>
      </c>
      <c r="J10" s="26">
        <v>61</v>
      </c>
      <c r="K10" s="26">
        <v>82</v>
      </c>
      <c r="L10" s="26">
        <v>14</v>
      </c>
      <c r="M10" s="26">
        <v>13</v>
      </c>
      <c r="N10" s="34">
        <v>0.64400000000000002</v>
      </c>
      <c r="O10" s="32">
        <v>263.9751552795031</v>
      </c>
      <c r="P10" s="96"/>
      <c r="Q10" s="26" t="s">
        <v>66</v>
      </c>
      <c r="R10" s="26" t="s">
        <v>147</v>
      </c>
      <c r="S10" s="19" t="s">
        <v>178</v>
      </c>
      <c r="T10" s="32"/>
      <c r="U10" s="26">
        <v>7</v>
      </c>
      <c r="V10" s="26">
        <v>1</v>
      </c>
      <c r="W10" s="28">
        <v>1</v>
      </c>
      <c r="X10" s="26">
        <v>11</v>
      </c>
      <c r="Y10" s="26">
        <v>54</v>
      </c>
      <c r="Z10" s="29">
        <v>0.75</v>
      </c>
      <c r="AA10" s="25"/>
      <c r="AB10" s="19"/>
      <c r="AC10" s="26" t="s">
        <v>147</v>
      </c>
      <c r="AD10" s="19" t="s">
        <v>178</v>
      </c>
      <c r="AE10" s="26" t="s">
        <v>66</v>
      </c>
      <c r="AF10" s="25"/>
      <c r="AG10" s="30" t="s">
        <v>232</v>
      </c>
      <c r="AH10" s="30" t="s">
        <v>233</v>
      </c>
      <c r="AI10" s="30"/>
      <c r="AJ10" s="30" t="s">
        <v>234</v>
      </c>
      <c r="AK10" s="25"/>
      <c r="AL10" s="26">
        <v>1</v>
      </c>
      <c r="AM10" s="26">
        <v>1</v>
      </c>
      <c r="AN10" s="26"/>
      <c r="AO10" s="26">
        <v>1</v>
      </c>
      <c r="AP10" s="26"/>
      <c r="AQ10" s="26"/>
      <c r="AR10" s="42"/>
      <c r="AS10" s="42"/>
      <c r="AT10" s="42"/>
    </row>
    <row r="11" spans="1:46" s="4" customFormat="1" ht="15" customHeight="1" x14ac:dyDescent="0.25">
      <c r="A11" s="2"/>
      <c r="B11" s="26">
        <v>1993</v>
      </c>
      <c r="C11" s="26" t="s">
        <v>66</v>
      </c>
      <c r="D11" s="220" t="s">
        <v>58</v>
      </c>
      <c r="E11" s="26">
        <v>28</v>
      </c>
      <c r="F11" s="26">
        <v>1</v>
      </c>
      <c r="G11" s="26">
        <v>11</v>
      </c>
      <c r="H11" s="26">
        <v>77</v>
      </c>
      <c r="I11" s="26">
        <v>255</v>
      </c>
      <c r="J11" s="26">
        <v>91</v>
      </c>
      <c r="K11" s="26">
        <v>116</v>
      </c>
      <c r="L11" s="26">
        <v>36</v>
      </c>
      <c r="M11" s="26">
        <v>12</v>
      </c>
      <c r="N11" s="34">
        <v>0.78700000000000003</v>
      </c>
      <c r="O11" s="32">
        <v>324.01524777636592</v>
      </c>
      <c r="P11" s="96"/>
      <c r="Q11" s="26" t="s">
        <v>66</v>
      </c>
      <c r="R11" s="19" t="s">
        <v>152</v>
      </c>
      <c r="S11" s="26" t="s">
        <v>147</v>
      </c>
      <c r="T11" s="32"/>
      <c r="U11" s="26">
        <v>8</v>
      </c>
      <c r="V11" s="26">
        <v>0</v>
      </c>
      <c r="W11" s="28">
        <v>3</v>
      </c>
      <c r="X11" s="26">
        <v>18</v>
      </c>
      <c r="Y11" s="26">
        <v>63</v>
      </c>
      <c r="Z11" s="29">
        <v>0.76800000000000002</v>
      </c>
      <c r="AA11" s="25"/>
      <c r="AB11" s="19"/>
      <c r="AC11" s="26" t="s">
        <v>147</v>
      </c>
      <c r="AD11" s="19" t="s">
        <v>152</v>
      </c>
      <c r="AE11" s="26" t="s">
        <v>147</v>
      </c>
      <c r="AF11" s="25"/>
      <c r="AG11" s="30" t="s">
        <v>235</v>
      </c>
      <c r="AH11" s="30" t="s">
        <v>462</v>
      </c>
      <c r="AI11" s="30"/>
      <c r="AJ11" s="30" t="s">
        <v>236</v>
      </c>
      <c r="AK11" s="25"/>
      <c r="AL11" s="26">
        <v>1</v>
      </c>
      <c r="AM11" s="26"/>
      <c r="AN11" s="26"/>
      <c r="AO11" s="26">
        <v>1</v>
      </c>
      <c r="AP11" s="26"/>
      <c r="AQ11" s="26"/>
      <c r="AR11" s="42"/>
      <c r="AS11" s="42"/>
      <c r="AT11" s="42"/>
    </row>
    <row r="12" spans="1:46" s="4" customFormat="1" ht="15" customHeight="1" x14ac:dyDescent="0.25">
      <c r="A12" s="2"/>
      <c r="B12" s="26">
        <v>1994</v>
      </c>
      <c r="C12" s="26" t="s">
        <v>65</v>
      </c>
      <c r="D12" s="220" t="s">
        <v>58</v>
      </c>
      <c r="E12" s="26">
        <v>34</v>
      </c>
      <c r="F12" s="26">
        <v>1</v>
      </c>
      <c r="G12" s="28">
        <v>9</v>
      </c>
      <c r="H12" s="26">
        <v>59</v>
      </c>
      <c r="I12" s="26">
        <v>214</v>
      </c>
      <c r="J12" s="26">
        <v>69</v>
      </c>
      <c r="K12" s="26">
        <v>102</v>
      </c>
      <c r="L12" s="26">
        <v>33</v>
      </c>
      <c r="M12" s="26">
        <v>10</v>
      </c>
      <c r="N12" s="34">
        <v>0.68799999999999994</v>
      </c>
      <c r="O12" s="32">
        <v>311.04651162790702</v>
      </c>
      <c r="P12" s="96"/>
      <c r="Q12" s="26" t="s">
        <v>65</v>
      </c>
      <c r="R12" s="19" t="s">
        <v>178</v>
      </c>
      <c r="S12" s="19" t="s">
        <v>152</v>
      </c>
      <c r="T12" s="32"/>
      <c r="U12" s="26">
        <v>4</v>
      </c>
      <c r="V12" s="26">
        <v>1</v>
      </c>
      <c r="W12" s="26">
        <v>0</v>
      </c>
      <c r="X12" s="26">
        <v>8</v>
      </c>
      <c r="Y12" s="26">
        <v>37</v>
      </c>
      <c r="Z12" s="29">
        <v>0.755</v>
      </c>
      <c r="AA12" s="25"/>
      <c r="AB12" s="19"/>
      <c r="AC12" s="26" t="s">
        <v>65</v>
      </c>
      <c r="AD12" s="19" t="s">
        <v>265</v>
      </c>
      <c r="AE12" s="26" t="s">
        <v>66</v>
      </c>
      <c r="AF12" s="25"/>
      <c r="AG12" s="30"/>
      <c r="AH12" s="30" t="s">
        <v>237</v>
      </c>
      <c r="AI12" s="30" t="s">
        <v>230</v>
      </c>
      <c r="AJ12" s="30"/>
      <c r="AK12" s="25"/>
      <c r="AL12" s="26">
        <v>1</v>
      </c>
      <c r="AM12" s="26"/>
      <c r="AN12" s="26"/>
      <c r="AO12" s="26"/>
      <c r="AP12" s="26"/>
      <c r="AQ12" s="26">
        <v>1</v>
      </c>
      <c r="AR12" s="42"/>
      <c r="AS12" s="42"/>
      <c r="AT12" s="42"/>
    </row>
    <row r="13" spans="1:46" s="4" customFormat="1" ht="15" customHeight="1" x14ac:dyDescent="0.25">
      <c r="A13" s="2"/>
      <c r="B13" s="26">
        <v>1995</v>
      </c>
      <c r="C13" s="26" t="s">
        <v>66</v>
      </c>
      <c r="D13" s="220" t="s">
        <v>58</v>
      </c>
      <c r="E13" s="26">
        <v>29</v>
      </c>
      <c r="F13" s="26">
        <v>3</v>
      </c>
      <c r="G13" s="28">
        <v>5</v>
      </c>
      <c r="H13" s="26">
        <v>51</v>
      </c>
      <c r="I13" s="26">
        <v>179</v>
      </c>
      <c r="J13" s="26">
        <v>60</v>
      </c>
      <c r="K13" s="26">
        <v>86</v>
      </c>
      <c r="L13" s="26">
        <v>25</v>
      </c>
      <c r="M13" s="26">
        <v>8</v>
      </c>
      <c r="N13" s="34">
        <v>0.67</v>
      </c>
      <c r="O13" s="32">
        <v>267.16417910447757</v>
      </c>
      <c r="P13" s="96"/>
      <c r="Q13" s="26" t="s">
        <v>147</v>
      </c>
      <c r="R13" s="19" t="s">
        <v>260</v>
      </c>
      <c r="S13" s="19" t="s">
        <v>152</v>
      </c>
      <c r="T13" s="32"/>
      <c r="U13" s="26">
        <v>11</v>
      </c>
      <c r="V13" s="26">
        <v>3</v>
      </c>
      <c r="W13" s="28">
        <v>8</v>
      </c>
      <c r="X13" s="26">
        <v>25</v>
      </c>
      <c r="Y13" s="26">
        <v>77</v>
      </c>
      <c r="Z13" s="29">
        <v>0.67</v>
      </c>
      <c r="AA13" s="25"/>
      <c r="AB13" s="19" t="s">
        <v>152</v>
      </c>
      <c r="AC13" s="26" t="s">
        <v>66</v>
      </c>
      <c r="AD13" s="26" t="s">
        <v>66</v>
      </c>
      <c r="AE13" s="26" t="s">
        <v>66</v>
      </c>
      <c r="AF13" s="25"/>
      <c r="AG13" s="30" t="s">
        <v>238</v>
      </c>
      <c r="AH13" s="30" t="s">
        <v>239</v>
      </c>
      <c r="AI13" s="30"/>
      <c r="AJ13" s="30" t="s">
        <v>240</v>
      </c>
      <c r="AK13" s="25"/>
      <c r="AL13" s="26">
        <v>1</v>
      </c>
      <c r="AM13" s="26"/>
      <c r="AN13" s="26"/>
      <c r="AO13" s="26">
        <v>1</v>
      </c>
      <c r="AP13" s="26"/>
      <c r="AQ13" s="26"/>
      <c r="AR13" s="42"/>
      <c r="AS13" s="42"/>
      <c r="AT13" s="42"/>
    </row>
    <row r="14" spans="1:46" s="4" customFormat="1" ht="15" customHeight="1" x14ac:dyDescent="0.25">
      <c r="A14" s="2"/>
      <c r="B14" s="26">
        <v>1996</v>
      </c>
      <c r="C14" s="26" t="s">
        <v>66</v>
      </c>
      <c r="D14" s="220" t="s">
        <v>58</v>
      </c>
      <c r="E14" s="26">
        <v>28</v>
      </c>
      <c r="F14" s="28">
        <v>2</v>
      </c>
      <c r="G14" s="28">
        <v>12</v>
      </c>
      <c r="H14" s="28">
        <v>46</v>
      </c>
      <c r="I14" s="26">
        <v>168</v>
      </c>
      <c r="J14" s="26">
        <v>36</v>
      </c>
      <c r="K14" s="26">
        <v>91</v>
      </c>
      <c r="L14" s="26">
        <v>27</v>
      </c>
      <c r="M14" s="26">
        <v>14</v>
      </c>
      <c r="N14" s="29">
        <v>0.64864864864864868</v>
      </c>
      <c r="O14" s="32">
        <v>259</v>
      </c>
      <c r="P14" s="96"/>
      <c r="Q14" s="26" t="s">
        <v>147</v>
      </c>
      <c r="R14" s="19" t="s">
        <v>150</v>
      </c>
      <c r="S14" s="19" t="s">
        <v>178</v>
      </c>
      <c r="T14" s="32"/>
      <c r="U14" s="26">
        <v>9</v>
      </c>
      <c r="V14" s="28">
        <v>0</v>
      </c>
      <c r="W14" s="28">
        <v>2</v>
      </c>
      <c r="X14" s="28">
        <v>22</v>
      </c>
      <c r="Y14" s="28">
        <v>45</v>
      </c>
      <c r="Z14" s="29">
        <v>0.53600000000000003</v>
      </c>
      <c r="AA14" s="25"/>
      <c r="AB14" s="19"/>
      <c r="AC14" s="26" t="s">
        <v>66</v>
      </c>
      <c r="AD14" s="19" t="s">
        <v>152</v>
      </c>
      <c r="AE14" s="19"/>
      <c r="AF14" s="25"/>
      <c r="AG14" s="30" t="s">
        <v>241</v>
      </c>
      <c r="AH14" s="30" t="s">
        <v>235</v>
      </c>
      <c r="AI14" s="30"/>
      <c r="AJ14" s="30" t="s">
        <v>234</v>
      </c>
      <c r="AK14" s="25"/>
      <c r="AL14" s="26">
        <v>1</v>
      </c>
      <c r="AM14" s="26"/>
      <c r="AN14" s="26"/>
      <c r="AO14" s="26">
        <v>1</v>
      </c>
      <c r="AP14" s="26"/>
      <c r="AQ14" s="26"/>
      <c r="AR14" s="42"/>
      <c r="AS14" s="42"/>
      <c r="AT14" s="42"/>
    </row>
    <row r="15" spans="1:46" s="4" customFormat="1" ht="15" customHeight="1" x14ac:dyDescent="0.25">
      <c r="A15" s="2"/>
      <c r="B15" s="26">
        <v>1997</v>
      </c>
      <c r="C15" s="221" t="s">
        <v>178</v>
      </c>
      <c r="D15" s="222" t="s">
        <v>95</v>
      </c>
      <c r="E15" s="221">
        <v>27</v>
      </c>
      <c r="F15" s="221">
        <v>0</v>
      </c>
      <c r="G15" s="223">
        <v>3</v>
      </c>
      <c r="H15" s="221">
        <v>36</v>
      </c>
      <c r="I15" s="221">
        <v>128</v>
      </c>
      <c r="J15" s="221">
        <v>48</v>
      </c>
      <c r="K15" s="221">
        <v>64</v>
      </c>
      <c r="L15" s="221">
        <v>13</v>
      </c>
      <c r="M15" s="221">
        <v>3</v>
      </c>
      <c r="N15" s="34">
        <v>0.61499999999999999</v>
      </c>
      <c r="O15" s="32">
        <v>208.130081300813</v>
      </c>
      <c r="P15" s="96"/>
      <c r="Q15" s="19" t="s">
        <v>180</v>
      </c>
      <c r="R15" s="19"/>
      <c r="S15" s="19" t="s">
        <v>261</v>
      </c>
      <c r="T15" s="32"/>
      <c r="U15" s="26">
        <v>5</v>
      </c>
      <c r="V15" s="26">
        <v>0</v>
      </c>
      <c r="W15" s="26">
        <v>1</v>
      </c>
      <c r="X15" s="26">
        <v>5</v>
      </c>
      <c r="Y15" s="26">
        <v>25</v>
      </c>
      <c r="Z15" s="29">
        <v>0.58099999999999996</v>
      </c>
      <c r="AA15" s="25"/>
      <c r="AB15" s="19"/>
      <c r="AC15" s="19"/>
      <c r="AD15" s="19"/>
      <c r="AE15" s="19"/>
      <c r="AF15" s="25"/>
      <c r="AG15" s="30" t="s">
        <v>242</v>
      </c>
      <c r="AH15" s="30"/>
      <c r="AI15" s="30"/>
      <c r="AJ15" s="30"/>
      <c r="AK15" s="25"/>
      <c r="AL15" s="221">
        <v>1</v>
      </c>
      <c r="AM15" s="221"/>
      <c r="AN15" s="221"/>
      <c r="AO15" s="223"/>
      <c r="AP15" s="224"/>
      <c r="AQ15" s="221"/>
      <c r="AR15" s="42"/>
      <c r="AS15" s="42"/>
      <c r="AT15" s="42"/>
    </row>
    <row r="16" spans="1:46" s="4" customFormat="1" ht="15" customHeight="1" x14ac:dyDescent="0.25">
      <c r="A16" s="2"/>
      <c r="B16" s="26">
        <v>1998</v>
      </c>
      <c r="C16" s="26" t="s">
        <v>66</v>
      </c>
      <c r="D16" s="220" t="s">
        <v>95</v>
      </c>
      <c r="E16" s="26">
        <v>28</v>
      </c>
      <c r="F16" s="26">
        <v>2</v>
      </c>
      <c r="G16" s="26">
        <v>9</v>
      </c>
      <c r="H16" s="26">
        <v>58</v>
      </c>
      <c r="I16" s="26">
        <v>188</v>
      </c>
      <c r="J16" s="26">
        <v>31</v>
      </c>
      <c r="K16" s="26">
        <v>104</v>
      </c>
      <c r="L16" s="26">
        <v>42</v>
      </c>
      <c r="M16" s="26">
        <v>11</v>
      </c>
      <c r="N16" s="34">
        <v>0.77400000000000002</v>
      </c>
      <c r="O16" s="32">
        <v>242.89405684754522</v>
      </c>
      <c r="P16" s="96"/>
      <c r="Q16" s="26" t="s">
        <v>66</v>
      </c>
      <c r="R16" s="19" t="s">
        <v>180</v>
      </c>
      <c r="S16" s="26" t="s">
        <v>147</v>
      </c>
      <c r="T16" s="32"/>
      <c r="U16" s="26">
        <v>10</v>
      </c>
      <c r="V16" s="26">
        <v>0</v>
      </c>
      <c r="W16" s="26">
        <v>0</v>
      </c>
      <c r="X16" s="26">
        <v>18</v>
      </c>
      <c r="Y16" s="26">
        <v>61</v>
      </c>
      <c r="Z16" s="29">
        <v>0.78200000000000003</v>
      </c>
      <c r="AA16" s="25"/>
      <c r="AB16" s="19"/>
      <c r="AC16" s="26" t="s">
        <v>147</v>
      </c>
      <c r="AD16" s="19" t="s">
        <v>179</v>
      </c>
      <c r="AE16" s="26" t="s">
        <v>66</v>
      </c>
      <c r="AF16" s="25"/>
      <c r="AG16" s="30" t="s">
        <v>243</v>
      </c>
      <c r="AH16" s="30" t="s">
        <v>244</v>
      </c>
      <c r="AI16" s="30"/>
      <c r="AJ16" s="30" t="s">
        <v>245</v>
      </c>
      <c r="AK16" s="25"/>
      <c r="AL16" s="26">
        <v>1</v>
      </c>
      <c r="AM16" s="26"/>
      <c r="AN16" s="26">
        <v>1</v>
      </c>
      <c r="AO16" s="26">
        <v>1</v>
      </c>
      <c r="AP16" s="26"/>
      <c r="AQ16" s="26"/>
      <c r="AR16" s="42"/>
      <c r="AS16" s="42"/>
      <c r="AT16" s="42"/>
    </row>
    <row r="17" spans="1:52" s="4" customFormat="1" ht="15" customHeight="1" x14ac:dyDescent="0.25">
      <c r="A17" s="2"/>
      <c r="B17" s="26">
        <v>1999</v>
      </c>
      <c r="C17" s="26" t="s">
        <v>150</v>
      </c>
      <c r="D17" s="220" t="s">
        <v>95</v>
      </c>
      <c r="E17" s="26">
        <v>18</v>
      </c>
      <c r="F17" s="26">
        <v>1</v>
      </c>
      <c r="G17" s="26">
        <v>2</v>
      </c>
      <c r="H17" s="26">
        <v>24</v>
      </c>
      <c r="I17" s="26">
        <v>60</v>
      </c>
      <c r="J17" s="26">
        <v>14</v>
      </c>
      <c r="K17" s="26">
        <v>34</v>
      </c>
      <c r="L17" s="26">
        <v>9</v>
      </c>
      <c r="M17" s="26">
        <v>3</v>
      </c>
      <c r="N17" s="34">
        <v>0.66700000000000004</v>
      </c>
      <c r="O17" s="32">
        <v>89.955022488755617</v>
      </c>
      <c r="P17" s="96"/>
      <c r="Q17" s="19"/>
      <c r="R17" s="19"/>
      <c r="S17" s="19"/>
      <c r="T17" s="32"/>
      <c r="U17" s="26">
        <v>3</v>
      </c>
      <c r="V17" s="26">
        <v>0</v>
      </c>
      <c r="W17" s="26">
        <v>0</v>
      </c>
      <c r="X17" s="26">
        <v>2</v>
      </c>
      <c r="Y17" s="26">
        <v>15</v>
      </c>
      <c r="Z17" s="29">
        <v>0.65200000000000002</v>
      </c>
      <c r="AA17" s="25"/>
      <c r="AB17" s="19"/>
      <c r="AC17" s="19"/>
      <c r="AD17" s="19"/>
      <c r="AE17" s="19"/>
      <c r="AF17" s="25"/>
      <c r="AG17" s="30" t="s">
        <v>246</v>
      </c>
      <c r="AH17" s="30"/>
      <c r="AI17" s="30"/>
      <c r="AJ17" s="30"/>
      <c r="AK17" s="25"/>
      <c r="AL17" s="26"/>
      <c r="AM17" s="26"/>
      <c r="AN17" s="26"/>
      <c r="AO17" s="26"/>
      <c r="AP17" s="26"/>
      <c r="AQ17" s="26"/>
      <c r="AR17" s="42"/>
      <c r="AS17" s="42"/>
      <c r="AT17" s="42"/>
    </row>
    <row r="18" spans="1:52" s="4" customFormat="1" ht="15" customHeight="1" x14ac:dyDescent="0.25">
      <c r="A18" s="2"/>
      <c r="B18" s="26">
        <v>2000</v>
      </c>
      <c r="C18" s="26" t="s">
        <v>147</v>
      </c>
      <c r="D18" s="27" t="s">
        <v>58</v>
      </c>
      <c r="E18" s="26">
        <v>28</v>
      </c>
      <c r="F18" s="26">
        <v>0</v>
      </c>
      <c r="G18" s="26">
        <v>14</v>
      </c>
      <c r="H18" s="26">
        <v>19</v>
      </c>
      <c r="I18" s="26">
        <v>92</v>
      </c>
      <c r="J18" s="26">
        <v>24</v>
      </c>
      <c r="K18" s="26">
        <v>25</v>
      </c>
      <c r="L18" s="26">
        <v>29</v>
      </c>
      <c r="M18" s="26">
        <v>14</v>
      </c>
      <c r="N18" s="29">
        <v>0.55800000000000005</v>
      </c>
      <c r="O18" s="32">
        <v>164.87455197132616</v>
      </c>
      <c r="P18" s="96"/>
      <c r="Q18" s="19"/>
      <c r="R18" s="19"/>
      <c r="S18" s="19"/>
      <c r="T18" s="32"/>
      <c r="U18" s="26">
        <v>11</v>
      </c>
      <c r="V18" s="26">
        <v>0</v>
      </c>
      <c r="W18" s="26">
        <v>2</v>
      </c>
      <c r="X18" s="26">
        <v>3</v>
      </c>
      <c r="Y18" s="26">
        <v>35</v>
      </c>
      <c r="Z18" s="29">
        <v>0.53</v>
      </c>
      <c r="AA18" s="25"/>
      <c r="AB18" s="19"/>
      <c r="AC18" s="19"/>
      <c r="AD18" s="19"/>
      <c r="AE18" s="19"/>
      <c r="AF18" s="25"/>
      <c r="AG18" s="30" t="s">
        <v>247</v>
      </c>
      <c r="AH18" s="30" t="s">
        <v>248</v>
      </c>
      <c r="AI18" s="30"/>
      <c r="AJ18" s="30" t="s">
        <v>249</v>
      </c>
      <c r="AK18" s="25"/>
      <c r="AL18" s="26"/>
      <c r="AM18" s="26"/>
      <c r="AN18" s="26">
        <v>1</v>
      </c>
      <c r="AO18" s="26"/>
      <c r="AP18" s="26">
        <v>1</v>
      </c>
      <c r="AQ18" s="26"/>
      <c r="AR18" s="42"/>
      <c r="AS18" s="42"/>
      <c r="AT18" s="42"/>
    </row>
    <row r="19" spans="1:52" s="4" customFormat="1" ht="15" customHeight="1" x14ac:dyDescent="0.25">
      <c r="A19" s="2"/>
      <c r="B19" s="26">
        <v>2001</v>
      </c>
      <c r="C19" s="26" t="s">
        <v>66</v>
      </c>
      <c r="D19" s="27" t="s">
        <v>58</v>
      </c>
      <c r="E19" s="26">
        <v>26</v>
      </c>
      <c r="F19" s="26">
        <v>1</v>
      </c>
      <c r="G19" s="26">
        <v>6</v>
      </c>
      <c r="H19" s="26">
        <v>32</v>
      </c>
      <c r="I19" s="26">
        <v>112</v>
      </c>
      <c r="J19" s="26">
        <v>43</v>
      </c>
      <c r="K19" s="26">
        <v>49</v>
      </c>
      <c r="L19" s="26">
        <v>13</v>
      </c>
      <c r="M19" s="26">
        <v>7</v>
      </c>
      <c r="N19" s="29">
        <v>0.75700000000000001</v>
      </c>
      <c r="O19" s="32">
        <v>147.95244385733156</v>
      </c>
      <c r="P19" s="96"/>
      <c r="Q19" s="19" t="s">
        <v>262</v>
      </c>
      <c r="R19" s="19"/>
      <c r="S19" s="19"/>
      <c r="T19" s="32"/>
      <c r="U19" s="26">
        <v>9</v>
      </c>
      <c r="V19" s="26">
        <v>0</v>
      </c>
      <c r="W19" s="26">
        <v>0</v>
      </c>
      <c r="X19" s="26">
        <v>16</v>
      </c>
      <c r="Y19" s="26">
        <v>35</v>
      </c>
      <c r="Z19" s="29">
        <v>0.7</v>
      </c>
      <c r="AA19" s="25"/>
      <c r="AB19" s="19"/>
      <c r="AC19" s="19"/>
      <c r="AD19" s="19"/>
      <c r="AE19" s="19"/>
      <c r="AF19" s="25"/>
      <c r="AG19" s="30" t="s">
        <v>235</v>
      </c>
      <c r="AH19" s="30" t="s">
        <v>250</v>
      </c>
      <c r="AI19" s="30"/>
      <c r="AJ19" s="30" t="s">
        <v>251</v>
      </c>
      <c r="AK19" s="25"/>
      <c r="AL19" s="26"/>
      <c r="AM19" s="26"/>
      <c r="AN19" s="26">
        <v>1</v>
      </c>
      <c r="AO19" s="26">
        <v>1</v>
      </c>
      <c r="AP19" s="26"/>
      <c r="AQ19" s="26"/>
      <c r="AR19" s="42"/>
      <c r="AS19" s="42"/>
      <c r="AT19" s="42"/>
    </row>
    <row r="20" spans="1:52" s="4" customFormat="1" ht="15" customHeight="1" x14ac:dyDescent="0.25">
      <c r="A20" s="2"/>
      <c r="B20" s="26">
        <v>2002</v>
      </c>
      <c r="C20" s="26" t="s">
        <v>66</v>
      </c>
      <c r="D20" s="27" t="s">
        <v>58</v>
      </c>
      <c r="E20" s="26">
        <v>29</v>
      </c>
      <c r="F20" s="26">
        <v>2</v>
      </c>
      <c r="G20" s="26">
        <v>7</v>
      </c>
      <c r="H20" s="26">
        <v>35</v>
      </c>
      <c r="I20" s="26">
        <v>119</v>
      </c>
      <c r="J20" s="26">
        <v>31</v>
      </c>
      <c r="K20" s="26">
        <v>65</v>
      </c>
      <c r="L20" s="26">
        <v>14</v>
      </c>
      <c r="M20" s="26">
        <v>9</v>
      </c>
      <c r="N20" s="29">
        <v>0.68400000000000005</v>
      </c>
      <c r="O20" s="32">
        <v>173.9766081871345</v>
      </c>
      <c r="P20" s="96"/>
      <c r="Q20" s="19" t="s">
        <v>180</v>
      </c>
      <c r="R20" s="19" t="s">
        <v>254</v>
      </c>
      <c r="S20" s="19"/>
      <c r="T20" s="32"/>
      <c r="U20" s="26">
        <v>10</v>
      </c>
      <c r="V20" s="26">
        <v>1</v>
      </c>
      <c r="W20" s="26">
        <v>5</v>
      </c>
      <c r="X20" s="26">
        <v>6</v>
      </c>
      <c r="Y20" s="26">
        <v>38</v>
      </c>
      <c r="Z20" s="29">
        <v>0.73099999999999998</v>
      </c>
      <c r="AA20" s="25"/>
      <c r="AB20" s="19"/>
      <c r="AC20" s="26" t="s">
        <v>147</v>
      </c>
      <c r="AD20" s="19"/>
      <c r="AE20" s="19"/>
      <c r="AF20" s="25"/>
      <c r="AG20" s="30" t="s">
        <v>235</v>
      </c>
      <c r="AH20" s="30" t="s">
        <v>252</v>
      </c>
      <c r="AI20" s="30"/>
      <c r="AJ20" s="30" t="s">
        <v>250</v>
      </c>
      <c r="AK20" s="25"/>
      <c r="AL20" s="26"/>
      <c r="AM20" s="26"/>
      <c r="AN20" s="26"/>
      <c r="AO20" s="26">
        <v>1</v>
      </c>
      <c r="AP20" s="26"/>
      <c r="AQ20" s="26"/>
      <c r="AR20" s="42"/>
      <c r="AS20" s="42"/>
      <c r="AT20" s="42"/>
    </row>
    <row r="21" spans="1:52" s="4" customFormat="1" ht="15" customHeight="1" x14ac:dyDescent="0.25">
      <c r="A21" s="2"/>
      <c r="B21" s="26">
        <v>2003</v>
      </c>
      <c r="C21" s="26" t="s">
        <v>66</v>
      </c>
      <c r="D21" s="27" t="s">
        <v>58</v>
      </c>
      <c r="E21" s="26">
        <v>24</v>
      </c>
      <c r="F21" s="26">
        <v>1</v>
      </c>
      <c r="G21" s="26">
        <v>5</v>
      </c>
      <c r="H21" s="26">
        <v>23</v>
      </c>
      <c r="I21" s="26">
        <v>90</v>
      </c>
      <c r="J21" s="26">
        <v>15</v>
      </c>
      <c r="K21" s="26">
        <v>56</v>
      </c>
      <c r="L21" s="26">
        <v>13</v>
      </c>
      <c r="M21" s="26">
        <v>6</v>
      </c>
      <c r="N21" s="29">
        <v>0.60799999999999998</v>
      </c>
      <c r="O21" s="32">
        <v>148.0263157894737</v>
      </c>
      <c r="P21" s="96"/>
      <c r="Q21" s="19" t="s">
        <v>263</v>
      </c>
      <c r="R21" s="19"/>
      <c r="S21" s="19"/>
      <c r="T21" s="32"/>
      <c r="U21" s="26"/>
      <c r="V21" s="26"/>
      <c r="W21" s="26"/>
      <c r="X21" s="26"/>
      <c r="Y21" s="26"/>
      <c r="Z21" s="29"/>
      <c r="AA21" s="25"/>
      <c r="AB21" s="19"/>
      <c r="AC21" s="19"/>
      <c r="AD21" s="19"/>
      <c r="AE21" s="19"/>
      <c r="AF21" s="25"/>
      <c r="AG21" s="30"/>
      <c r="AH21" s="30"/>
      <c r="AI21" s="30"/>
      <c r="AJ21" s="30"/>
      <c r="AK21" s="25"/>
      <c r="AL21" s="26"/>
      <c r="AM21" s="26"/>
      <c r="AN21" s="26"/>
      <c r="AO21" s="26">
        <v>1</v>
      </c>
      <c r="AP21" s="26"/>
      <c r="AQ21" s="26"/>
      <c r="AR21" s="42"/>
      <c r="AS21" s="42"/>
      <c r="AT21" s="42"/>
    </row>
    <row r="22" spans="1:52" s="4" customFormat="1" ht="15" customHeight="1" x14ac:dyDescent="0.25">
      <c r="A22" s="1"/>
      <c r="B22" s="17" t="s">
        <v>7</v>
      </c>
      <c r="C22" s="18"/>
      <c r="D22" s="16"/>
      <c r="E22" s="19">
        <v>399</v>
      </c>
      <c r="F22" s="19">
        <v>16</v>
      </c>
      <c r="G22" s="19">
        <v>107</v>
      </c>
      <c r="H22" s="19">
        <v>647</v>
      </c>
      <c r="I22" s="19">
        <v>2167</v>
      </c>
      <c r="J22" s="19">
        <v>680</v>
      </c>
      <c r="K22" s="19">
        <v>1048</v>
      </c>
      <c r="L22" s="19">
        <v>316</v>
      </c>
      <c r="M22" s="19">
        <v>123</v>
      </c>
      <c r="N22" s="36">
        <v>0.66815776938336024</v>
      </c>
      <c r="O22" s="25">
        <v>3243.2459806609963</v>
      </c>
      <c r="P22" s="96" t="s">
        <v>63</v>
      </c>
      <c r="Q22" s="96" t="s">
        <v>183</v>
      </c>
      <c r="R22" s="96" t="s">
        <v>264</v>
      </c>
      <c r="S22" s="96" t="s">
        <v>184</v>
      </c>
      <c r="T22" s="32"/>
      <c r="U22" s="19">
        <v>106</v>
      </c>
      <c r="V22" s="19">
        <v>8</v>
      </c>
      <c r="W22" s="19">
        <v>28</v>
      </c>
      <c r="X22" s="19">
        <v>172</v>
      </c>
      <c r="Y22" s="19">
        <v>597</v>
      </c>
      <c r="Z22" s="36">
        <v>0.67700000000000005</v>
      </c>
      <c r="AA22" s="25"/>
      <c r="AB22" s="96" t="s">
        <v>63</v>
      </c>
      <c r="AC22" s="96" t="s">
        <v>185</v>
      </c>
      <c r="AD22" s="96" t="s">
        <v>186</v>
      </c>
      <c r="AE22" s="96" t="s">
        <v>267</v>
      </c>
      <c r="AF22" s="25"/>
      <c r="AG22" s="96" t="s">
        <v>188</v>
      </c>
      <c r="AH22" s="96" t="s">
        <v>187</v>
      </c>
      <c r="AI22" s="96" t="s">
        <v>189</v>
      </c>
      <c r="AJ22" s="96" t="s">
        <v>193</v>
      </c>
      <c r="AK22" s="25"/>
      <c r="AL22" s="19">
        <v>9</v>
      </c>
      <c r="AM22" s="19">
        <v>3</v>
      </c>
      <c r="AN22" s="19">
        <v>3</v>
      </c>
      <c r="AO22" s="19">
        <v>9</v>
      </c>
      <c r="AP22" s="19">
        <v>2</v>
      </c>
      <c r="AQ22" s="19">
        <v>1</v>
      </c>
      <c r="AR22" s="42"/>
      <c r="AS22" s="42"/>
      <c r="AT22" s="42"/>
      <c r="AU22" s="42"/>
      <c r="AV22" s="42"/>
      <c r="AW22" s="42"/>
      <c r="AX22" s="42"/>
      <c r="AY22" s="42"/>
    </row>
    <row r="23" spans="1:52" s="4" customFormat="1" ht="15" customHeight="1" x14ac:dyDescent="0.25">
      <c r="A23" s="1"/>
      <c r="B23" s="17" t="s">
        <v>481</v>
      </c>
      <c r="C23" s="18"/>
      <c r="D23" s="16"/>
      <c r="E23" s="18" t="s">
        <v>482</v>
      </c>
      <c r="F23" s="15"/>
      <c r="G23" s="15"/>
      <c r="H23" s="15" t="s">
        <v>65</v>
      </c>
      <c r="I23" s="15" t="s">
        <v>325</v>
      </c>
      <c r="J23" s="15"/>
      <c r="K23" s="15"/>
      <c r="L23" s="15"/>
      <c r="M23" s="15"/>
      <c r="N23" s="225"/>
      <c r="O23" s="25"/>
      <c r="P23" s="23"/>
      <c r="Q23" s="21"/>
      <c r="R23" s="226"/>
      <c r="S23" s="227"/>
      <c r="T23" s="25"/>
      <c r="U23" s="18" t="s">
        <v>374</v>
      </c>
      <c r="V23" s="15" t="s">
        <v>279</v>
      </c>
      <c r="W23" s="15" t="s">
        <v>341</v>
      </c>
      <c r="X23" s="15" t="s">
        <v>260</v>
      </c>
      <c r="Y23" s="15" t="s">
        <v>327</v>
      </c>
      <c r="Z23" s="16"/>
      <c r="AA23" s="25"/>
      <c r="AB23" s="180"/>
      <c r="AC23" s="228"/>
      <c r="AD23" s="226"/>
      <c r="AE23" s="227"/>
      <c r="AF23" s="25"/>
      <c r="AG23" s="229">
        <v>0.76900000000000002</v>
      </c>
      <c r="AH23" s="230">
        <v>0.90900000000000003</v>
      </c>
      <c r="AI23" s="230">
        <v>1</v>
      </c>
      <c r="AJ23" s="231">
        <v>0.8</v>
      </c>
      <c r="AK23" s="25"/>
      <c r="AL23" s="18"/>
      <c r="AM23" s="15"/>
      <c r="AN23" s="15"/>
      <c r="AO23" s="15"/>
      <c r="AP23" s="15"/>
      <c r="AQ23" s="16"/>
      <c r="AR23" s="42"/>
      <c r="AS23" s="42"/>
      <c r="AT23" s="42"/>
    </row>
    <row r="24" spans="1:52" ht="15" customHeight="1" x14ac:dyDescent="0.25">
      <c r="A24" s="2"/>
      <c r="B24" s="27" t="s">
        <v>2</v>
      </c>
      <c r="C24" s="31"/>
      <c r="D24" s="37">
        <f>SUM(F22:H22)+((I22-F22-G22)/3)+(E22/3)+(AL22*25)+(AM22*25)+(AN22*10)+(AO22*25)+(AP22*20)+(AQ22*15)-15</f>
        <v>2179.3333333333335</v>
      </c>
      <c r="E24" s="38"/>
      <c r="F24" s="38"/>
      <c r="G24" s="38"/>
      <c r="H24" s="38"/>
      <c r="I24" s="38"/>
      <c r="J24" s="38"/>
      <c r="K24" s="38"/>
      <c r="L24" s="38"/>
      <c r="M24" s="38"/>
      <c r="N24" s="39"/>
      <c r="O24" s="38"/>
      <c r="P24" s="25"/>
      <c r="Q24" s="25"/>
      <c r="R24" s="25"/>
      <c r="S24" s="2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42"/>
      <c r="AS24" s="42"/>
      <c r="AT24" s="42"/>
      <c r="AU24" s="42"/>
      <c r="AV24" s="42"/>
      <c r="AW24" s="42"/>
      <c r="AX24" s="42"/>
      <c r="AY24" s="42"/>
      <c r="AZ24" s="42"/>
    </row>
    <row r="25" spans="1:52" s="4" customFormat="1" ht="15" customHeight="1" x14ac:dyDescent="0.25">
      <c r="A25" s="2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9"/>
      <c r="O25" s="32"/>
      <c r="P25" s="32"/>
      <c r="Q25" s="32"/>
      <c r="R25" s="32"/>
      <c r="S25" s="32"/>
      <c r="T25" s="32"/>
      <c r="U25" s="38"/>
      <c r="V25" s="41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42"/>
      <c r="AS25" s="42"/>
      <c r="AT25" s="42"/>
      <c r="AU25" s="42"/>
      <c r="AV25" s="42"/>
      <c r="AW25" s="42"/>
      <c r="AX25" s="42"/>
      <c r="AY25" s="42"/>
      <c r="AZ25" s="42"/>
    </row>
    <row r="26" spans="1:52" ht="15" customHeight="1" x14ac:dyDescent="0.25">
      <c r="A26" s="2"/>
      <c r="B26" s="23" t="s">
        <v>25</v>
      </c>
      <c r="C26" s="43"/>
      <c r="D26" s="43"/>
      <c r="E26" s="19" t="s">
        <v>3</v>
      </c>
      <c r="F26" s="19" t="s">
        <v>8</v>
      </c>
      <c r="G26" s="16" t="s">
        <v>5</v>
      </c>
      <c r="H26" s="19" t="s">
        <v>6</v>
      </c>
      <c r="I26" s="19" t="s">
        <v>17</v>
      </c>
      <c r="J26" s="38"/>
      <c r="K26" s="19" t="s">
        <v>27</v>
      </c>
      <c r="L26" s="19" t="s">
        <v>28</v>
      </c>
      <c r="M26" s="19" t="s">
        <v>29</v>
      </c>
      <c r="N26" s="19" t="s">
        <v>22</v>
      </c>
      <c r="O26" s="25"/>
      <c r="P26" s="44" t="s">
        <v>461</v>
      </c>
      <c r="Q26" s="13"/>
      <c r="R26" s="13"/>
      <c r="S26" s="13"/>
      <c r="T26" s="45"/>
      <c r="U26" s="45"/>
      <c r="V26" s="45"/>
      <c r="W26" s="45"/>
      <c r="X26" s="45"/>
      <c r="Y26" s="13"/>
      <c r="Z26" s="13"/>
      <c r="AA26" s="13"/>
      <c r="AB26" s="45"/>
      <c r="AC26" s="45"/>
      <c r="AD26" s="13"/>
      <c r="AE26" s="46"/>
      <c r="AF26" s="25"/>
      <c r="AG26" s="44" t="s">
        <v>457</v>
      </c>
      <c r="AH26" s="13"/>
      <c r="AI26" s="13"/>
      <c r="AJ26" s="13"/>
      <c r="AK26" s="13"/>
      <c r="AL26" s="12" t="s">
        <v>458</v>
      </c>
      <c r="AM26" s="13"/>
      <c r="AN26" s="13"/>
      <c r="AO26" s="13"/>
      <c r="AP26" s="13"/>
      <c r="AQ26" s="46"/>
      <c r="AR26" s="42"/>
      <c r="AS26" s="42"/>
      <c r="AT26" s="42"/>
      <c r="AU26" s="42"/>
      <c r="AV26" s="42"/>
      <c r="AW26" s="42"/>
      <c r="AX26" s="42"/>
      <c r="AY26" s="42"/>
      <c r="AZ26" s="42"/>
    </row>
    <row r="27" spans="1:52" ht="15" customHeight="1" x14ac:dyDescent="0.25">
      <c r="A27" s="2"/>
      <c r="B27" s="44" t="s">
        <v>13</v>
      </c>
      <c r="C27" s="13"/>
      <c r="D27" s="46"/>
      <c r="E27" s="26">
        <v>399</v>
      </c>
      <c r="F27" s="26">
        <v>16</v>
      </c>
      <c r="G27" s="26">
        <v>107</v>
      </c>
      <c r="H27" s="26">
        <v>647</v>
      </c>
      <c r="I27" s="26">
        <v>2167</v>
      </c>
      <c r="J27" s="38"/>
      <c r="K27" s="47">
        <v>0.30827067669172931</v>
      </c>
      <c r="L27" s="47">
        <v>1.6215538847117794</v>
      </c>
      <c r="M27" s="47">
        <v>5.4310776942355892</v>
      </c>
      <c r="N27" s="34">
        <v>0.66800000000000004</v>
      </c>
      <c r="O27" s="25"/>
      <c r="P27" s="255" t="s">
        <v>9</v>
      </c>
      <c r="Q27" s="268"/>
      <c r="R27" s="256" t="s">
        <v>181</v>
      </c>
      <c r="S27" s="256"/>
      <c r="T27" s="256"/>
      <c r="U27" s="256"/>
      <c r="V27" s="256"/>
      <c r="W27" s="256"/>
      <c r="X27" s="269" t="s">
        <v>11</v>
      </c>
      <c r="Y27" s="270"/>
      <c r="Z27" s="256"/>
      <c r="AA27" s="271" t="s">
        <v>191</v>
      </c>
      <c r="AB27" s="176"/>
      <c r="AC27" s="191"/>
      <c r="AD27" s="191"/>
      <c r="AE27" s="257"/>
      <c r="AF27" s="25"/>
      <c r="AG27" s="255" t="s">
        <v>9</v>
      </c>
      <c r="AH27" s="318" t="s">
        <v>463</v>
      </c>
      <c r="AI27" s="274"/>
      <c r="AJ27" s="277"/>
      <c r="AK27" s="277"/>
      <c r="AL27" s="277">
        <v>2073</v>
      </c>
      <c r="AM27" s="191"/>
      <c r="AN27" s="275" t="s">
        <v>459</v>
      </c>
      <c r="AO27" s="191"/>
      <c r="AP27" s="191"/>
      <c r="AQ27" s="271"/>
      <c r="AR27" s="42"/>
      <c r="AS27" s="42"/>
      <c r="AT27" s="42"/>
      <c r="AU27" s="42"/>
      <c r="AV27" s="42"/>
      <c r="AW27" s="42"/>
      <c r="AX27" s="42"/>
      <c r="AY27" s="42"/>
      <c r="AZ27" s="42"/>
    </row>
    <row r="28" spans="1:52" ht="15" customHeight="1" x14ac:dyDescent="0.25">
      <c r="A28" s="2"/>
      <c r="B28" s="48" t="s">
        <v>15</v>
      </c>
      <c r="C28" s="49"/>
      <c r="D28" s="50"/>
      <c r="E28" s="26">
        <v>106</v>
      </c>
      <c r="F28" s="26">
        <v>8</v>
      </c>
      <c r="G28" s="26">
        <v>28</v>
      </c>
      <c r="H28" s="26">
        <v>172</v>
      </c>
      <c r="I28" s="26">
        <v>597</v>
      </c>
      <c r="J28" s="38"/>
      <c r="K28" s="47">
        <v>0.33962264150943394</v>
      </c>
      <c r="L28" s="47">
        <v>1.6226415094339623</v>
      </c>
      <c r="M28" s="47">
        <v>5.63</v>
      </c>
      <c r="N28" s="34">
        <v>0.67700000000000005</v>
      </c>
      <c r="O28" s="25"/>
      <c r="P28" s="272" t="s">
        <v>224</v>
      </c>
      <c r="Q28" s="273"/>
      <c r="R28" s="274" t="s">
        <v>182</v>
      </c>
      <c r="S28" s="274"/>
      <c r="T28" s="274"/>
      <c r="U28" s="274"/>
      <c r="V28" s="274"/>
      <c r="W28" s="274"/>
      <c r="X28" s="275" t="s">
        <v>190</v>
      </c>
      <c r="Y28" s="276"/>
      <c r="Z28" s="274"/>
      <c r="AA28" s="277" t="s">
        <v>192</v>
      </c>
      <c r="AB28" s="278"/>
      <c r="AC28" s="277"/>
      <c r="AD28" s="277"/>
      <c r="AE28" s="279"/>
      <c r="AF28" s="25"/>
      <c r="AG28" s="272" t="s">
        <v>224</v>
      </c>
      <c r="AH28" s="318" t="s">
        <v>464</v>
      </c>
      <c r="AI28" s="274"/>
      <c r="AJ28" s="277"/>
      <c r="AK28" s="277"/>
      <c r="AL28" s="277">
        <v>2117</v>
      </c>
      <c r="AM28" s="277"/>
      <c r="AN28" s="275" t="s">
        <v>460</v>
      </c>
      <c r="AO28" s="277"/>
      <c r="AP28" s="277"/>
      <c r="AQ28" s="292"/>
      <c r="AR28" s="42"/>
      <c r="AS28" s="42"/>
      <c r="AT28" s="42"/>
      <c r="AU28" s="42"/>
      <c r="AV28" s="42"/>
      <c r="AW28" s="42"/>
      <c r="AX28" s="42"/>
      <c r="AY28" s="42"/>
      <c r="AZ28" s="42"/>
    </row>
    <row r="29" spans="1:52" ht="15" customHeight="1" x14ac:dyDescent="0.25">
      <c r="A29" s="2"/>
      <c r="B29" s="51" t="s">
        <v>16</v>
      </c>
      <c r="C29" s="52"/>
      <c r="D29" s="53"/>
      <c r="E29" s="33">
        <v>2</v>
      </c>
      <c r="F29" s="33">
        <v>1</v>
      </c>
      <c r="G29" s="33">
        <v>0</v>
      </c>
      <c r="H29" s="33">
        <v>2</v>
      </c>
      <c r="I29" s="33">
        <v>12</v>
      </c>
      <c r="J29" s="38"/>
      <c r="K29" s="54">
        <v>0.5</v>
      </c>
      <c r="L29" s="54">
        <v>1</v>
      </c>
      <c r="M29" s="54">
        <v>6</v>
      </c>
      <c r="N29" s="55">
        <v>0.5714285714285714</v>
      </c>
      <c r="O29" s="25"/>
      <c r="P29" s="272" t="s">
        <v>225</v>
      </c>
      <c r="Q29" s="273"/>
      <c r="R29" s="274" t="s">
        <v>182</v>
      </c>
      <c r="S29" s="274"/>
      <c r="T29" s="274"/>
      <c r="U29" s="274"/>
      <c r="V29" s="274"/>
      <c r="W29" s="274"/>
      <c r="X29" s="275" t="s">
        <v>190</v>
      </c>
      <c r="Y29" s="276"/>
      <c r="Z29" s="274"/>
      <c r="AA29" s="277" t="s">
        <v>192</v>
      </c>
      <c r="AB29" s="278"/>
      <c r="AC29" s="277"/>
      <c r="AD29" s="277"/>
      <c r="AE29" s="279"/>
      <c r="AF29" s="25"/>
      <c r="AG29" s="272" t="s">
        <v>225</v>
      </c>
      <c r="AH29" s="318" t="s">
        <v>464</v>
      </c>
      <c r="AI29" s="274"/>
      <c r="AJ29" s="277"/>
      <c r="AK29" s="277"/>
      <c r="AL29" s="277">
        <v>2117</v>
      </c>
      <c r="AM29" s="277"/>
      <c r="AN29" s="275" t="s">
        <v>460</v>
      </c>
      <c r="AO29" s="277"/>
      <c r="AP29" s="277"/>
      <c r="AQ29" s="292"/>
      <c r="AR29" s="42"/>
      <c r="AS29" s="42"/>
      <c r="AT29" s="42"/>
      <c r="AU29" s="42"/>
      <c r="AV29" s="42"/>
      <c r="AW29" s="42"/>
      <c r="AX29" s="42"/>
      <c r="AY29" s="42"/>
      <c r="AZ29" s="42"/>
    </row>
    <row r="30" spans="1:52" ht="15" customHeight="1" x14ac:dyDescent="0.25">
      <c r="A30" s="2"/>
      <c r="B30" s="56" t="s">
        <v>26</v>
      </c>
      <c r="C30" s="57"/>
      <c r="D30" s="58"/>
      <c r="E30" s="19">
        <v>507</v>
      </c>
      <c r="F30" s="19">
        <v>25</v>
      </c>
      <c r="G30" s="19">
        <v>135</v>
      </c>
      <c r="H30" s="19">
        <v>821</v>
      </c>
      <c r="I30" s="19">
        <v>2776</v>
      </c>
      <c r="J30" s="38"/>
      <c r="K30" s="59">
        <v>0.31558185404339251</v>
      </c>
      <c r="L30" s="59">
        <v>1.6193293885601578</v>
      </c>
      <c r="M30" s="59">
        <v>5.4733727810650885</v>
      </c>
      <c r="N30" s="36">
        <v>0.66942481489058692</v>
      </c>
      <c r="O30" s="25"/>
      <c r="P30" s="280" t="s">
        <v>10</v>
      </c>
      <c r="Q30" s="281"/>
      <c r="R30" s="282" t="s">
        <v>182</v>
      </c>
      <c r="S30" s="282"/>
      <c r="T30" s="282"/>
      <c r="U30" s="282"/>
      <c r="V30" s="282"/>
      <c r="W30" s="282"/>
      <c r="X30" s="168" t="s">
        <v>190</v>
      </c>
      <c r="Y30" s="283"/>
      <c r="Z30" s="282"/>
      <c r="AA30" s="164" t="s">
        <v>192</v>
      </c>
      <c r="AB30" s="83"/>
      <c r="AC30" s="164"/>
      <c r="AD30" s="164"/>
      <c r="AE30" s="284"/>
      <c r="AF30" s="25"/>
      <c r="AG30" s="280" t="s">
        <v>10</v>
      </c>
      <c r="AH30" s="319" t="s">
        <v>464</v>
      </c>
      <c r="AI30" s="282"/>
      <c r="AJ30" s="164"/>
      <c r="AK30" s="164"/>
      <c r="AL30" s="164">
        <v>2117</v>
      </c>
      <c r="AM30" s="164"/>
      <c r="AN30" s="168" t="s">
        <v>460</v>
      </c>
      <c r="AO30" s="164"/>
      <c r="AP30" s="164"/>
      <c r="AQ30" s="82"/>
      <c r="AR30" s="42"/>
      <c r="AS30" s="42"/>
      <c r="AT30" s="42"/>
      <c r="AU30" s="42"/>
      <c r="AV30" s="42"/>
      <c r="AW30" s="42"/>
      <c r="AX30" s="42"/>
      <c r="AY30" s="42"/>
      <c r="AZ30" s="42"/>
    </row>
    <row r="31" spans="1:52" ht="15" customHeight="1" x14ac:dyDescent="0.25">
      <c r="A31" s="2"/>
      <c r="B31" s="40"/>
      <c r="C31" s="40"/>
      <c r="D31" s="40"/>
      <c r="E31" s="40"/>
      <c r="F31" s="40"/>
      <c r="G31" s="40"/>
      <c r="H31" s="40"/>
      <c r="I31" s="40"/>
      <c r="J31" s="38"/>
      <c r="K31" s="40"/>
      <c r="L31" s="40"/>
      <c r="M31" s="40"/>
      <c r="N31" s="39"/>
      <c r="O31" s="25"/>
      <c r="P31" s="38"/>
      <c r="Q31" s="41"/>
      <c r="R31" s="38"/>
      <c r="S31" s="38"/>
      <c r="T31" s="25"/>
      <c r="U31" s="25"/>
      <c r="V31" s="60"/>
      <c r="W31" s="38"/>
      <c r="X31" s="38"/>
      <c r="Y31" s="25"/>
      <c r="Z31" s="25"/>
      <c r="AA31" s="25"/>
      <c r="AB31" s="25"/>
      <c r="AC31" s="25"/>
      <c r="AD31" s="25"/>
      <c r="AE31" s="25"/>
      <c r="AF31" s="25"/>
      <c r="AG31" s="25"/>
      <c r="AH31" s="60"/>
      <c r="AI31" s="38"/>
      <c r="AJ31" s="38"/>
      <c r="AK31" s="38"/>
      <c r="AL31" s="38"/>
      <c r="AM31" s="38"/>
      <c r="AN31" s="38"/>
      <c r="AO31" s="38"/>
      <c r="AP31" s="38"/>
      <c r="AQ31" s="38"/>
      <c r="AR31" s="42"/>
      <c r="AS31" s="42"/>
      <c r="AT31" s="42"/>
      <c r="AU31" s="42"/>
      <c r="AV31" s="42"/>
      <c r="AW31" s="42"/>
      <c r="AX31" s="42"/>
      <c r="AY31" s="42"/>
      <c r="AZ31" s="42"/>
    </row>
    <row r="32" spans="1:52" ht="15" customHeight="1" x14ac:dyDescent="0.25">
      <c r="A32" s="2"/>
      <c r="B32" s="44" t="s">
        <v>268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61"/>
      <c r="O32" s="12"/>
      <c r="P32" s="13"/>
      <c r="Q32" s="13"/>
      <c r="R32" s="13"/>
      <c r="S32" s="13"/>
      <c r="T32" s="12"/>
      <c r="U32" s="12"/>
      <c r="V32" s="62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46"/>
      <c r="AR32" s="42"/>
      <c r="AS32" s="42"/>
      <c r="AT32" s="42"/>
      <c r="AU32" s="42"/>
      <c r="AV32" s="42"/>
      <c r="AW32" s="42"/>
      <c r="AX32" s="42"/>
      <c r="AY32" s="42"/>
      <c r="AZ32" s="42"/>
    </row>
    <row r="33" spans="1:52" ht="15" customHeight="1" x14ac:dyDescent="0.25">
      <c r="A33" s="2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41"/>
      <c r="O33" s="25"/>
      <c r="P33" s="25"/>
      <c r="Q33" s="25"/>
      <c r="R33" s="25"/>
      <c r="S33" s="25"/>
      <c r="T33" s="25"/>
      <c r="U33" s="38"/>
      <c r="V33" s="41"/>
      <c r="W33" s="38"/>
      <c r="X33" s="38"/>
      <c r="Y33" s="25"/>
      <c r="Z33" s="25"/>
      <c r="AA33" s="25"/>
      <c r="AB33" s="25"/>
      <c r="AC33" s="25"/>
      <c r="AD33" s="25"/>
      <c r="AE33" s="25"/>
      <c r="AF33" s="25"/>
      <c r="AG33" s="25"/>
      <c r="AH33" s="60"/>
      <c r="AI33" s="38"/>
      <c r="AJ33" s="38"/>
      <c r="AK33" s="38"/>
      <c r="AL33" s="38"/>
      <c r="AM33" s="38"/>
      <c r="AN33" s="38"/>
      <c r="AO33" s="38"/>
      <c r="AP33" s="38"/>
      <c r="AQ33" s="38"/>
      <c r="AR33" s="42"/>
      <c r="AS33" s="42"/>
      <c r="AT33" s="42"/>
      <c r="AU33" s="42"/>
      <c r="AV33" s="42"/>
      <c r="AW33" s="42"/>
      <c r="AX33" s="42"/>
      <c r="AY33" s="42"/>
      <c r="AZ33" s="42"/>
    </row>
    <row r="34" spans="1:52" ht="15" customHeight="1" x14ac:dyDescent="0.25">
      <c r="A34" s="2"/>
      <c r="B34" s="38" t="s">
        <v>34</v>
      </c>
      <c r="C34" s="38"/>
      <c r="D34" s="38" t="s">
        <v>59</v>
      </c>
      <c r="E34" s="38"/>
      <c r="F34" s="38"/>
      <c r="G34" s="38"/>
      <c r="H34" s="38"/>
      <c r="I34" s="38"/>
      <c r="J34" s="38"/>
      <c r="K34" s="38"/>
      <c r="L34" s="38"/>
      <c r="M34" s="38" t="s">
        <v>170</v>
      </c>
      <c r="N34" s="41"/>
      <c r="O34" s="25"/>
      <c r="P34" s="38"/>
      <c r="Q34" s="41"/>
      <c r="R34" s="38"/>
      <c r="S34" s="38"/>
      <c r="T34" s="25"/>
      <c r="U34" s="25"/>
      <c r="V34" s="60"/>
      <c r="W34" s="38"/>
      <c r="X34" s="38"/>
      <c r="Y34" s="25"/>
      <c r="Z34" s="25"/>
      <c r="AA34" s="25"/>
      <c r="AB34" s="25"/>
      <c r="AC34" s="25"/>
      <c r="AD34" s="25"/>
      <c r="AE34" s="25"/>
      <c r="AF34" s="25"/>
      <c r="AG34" s="25"/>
      <c r="AH34" s="60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AS34" s="42"/>
      <c r="AT34" s="42"/>
      <c r="AU34" s="42"/>
      <c r="AV34" s="42"/>
      <c r="AW34" s="42"/>
      <c r="AX34" s="42"/>
      <c r="AY34" s="42"/>
      <c r="AZ34" s="42"/>
    </row>
    <row r="35" spans="1:52" ht="15" customHeight="1" x14ac:dyDescent="0.25">
      <c r="A35" s="2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41"/>
      <c r="O35" s="25"/>
      <c r="P35" s="38"/>
      <c r="Q35" s="41"/>
      <c r="R35" s="38"/>
      <c r="S35" s="38"/>
      <c r="T35" s="25"/>
      <c r="U35" s="25"/>
      <c r="V35" s="60"/>
      <c r="W35" s="38"/>
      <c r="X35" s="38"/>
      <c r="Y35" s="25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42"/>
      <c r="AS35" s="42"/>
      <c r="AT35" s="42"/>
      <c r="AU35" s="42"/>
      <c r="AV35" s="42"/>
      <c r="AW35" s="42"/>
      <c r="AX35" s="42"/>
      <c r="AY35" s="42"/>
      <c r="AZ35" s="42"/>
    </row>
    <row r="36" spans="1:52" ht="15" customHeight="1" x14ac:dyDescent="0.2">
      <c r="A36" s="2"/>
      <c r="B36" s="286" t="s">
        <v>281</v>
      </c>
      <c r="C36" s="68"/>
      <c r="D36" s="68"/>
      <c r="E36" s="68"/>
      <c r="F36" s="68" t="s">
        <v>282</v>
      </c>
      <c r="G36" s="68" t="s">
        <v>3</v>
      </c>
      <c r="H36" s="68" t="s">
        <v>5</v>
      </c>
      <c r="I36" s="68" t="s">
        <v>6</v>
      </c>
      <c r="J36" s="68" t="s">
        <v>283</v>
      </c>
      <c r="K36" s="223" t="s">
        <v>17</v>
      </c>
      <c r="L36" s="38"/>
      <c r="M36" s="287" t="s">
        <v>284</v>
      </c>
      <c r="N36" s="69"/>
      <c r="O36" s="69"/>
      <c r="P36" s="68" t="s">
        <v>3</v>
      </c>
      <c r="Q36" s="68" t="s">
        <v>5</v>
      </c>
      <c r="R36" s="68" t="s">
        <v>6</v>
      </c>
      <c r="S36" s="68" t="s">
        <v>283</v>
      </c>
      <c r="T36" s="69"/>
      <c r="U36" s="223" t="s">
        <v>17</v>
      </c>
      <c r="V36" s="38"/>
      <c r="W36" s="287" t="s">
        <v>411</v>
      </c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288"/>
      <c r="AI36" s="286" t="s">
        <v>465</v>
      </c>
      <c r="AJ36" s="68"/>
      <c r="AK36" s="70"/>
      <c r="AL36" s="68" t="s">
        <v>466</v>
      </c>
      <c r="AM36" s="69"/>
      <c r="AN36" s="70" t="s">
        <v>467</v>
      </c>
      <c r="AO36" s="69"/>
      <c r="AP36" s="68" t="s">
        <v>468</v>
      </c>
      <c r="AQ36" s="103"/>
      <c r="AR36" s="25"/>
      <c r="AS36" s="25"/>
    </row>
    <row r="37" spans="1:52" ht="15" customHeight="1" x14ac:dyDescent="0.2">
      <c r="A37" s="2"/>
      <c r="B37" s="278">
        <v>1989</v>
      </c>
      <c r="C37" s="277" t="s">
        <v>178</v>
      </c>
      <c r="D37" s="274" t="s">
        <v>58</v>
      </c>
      <c r="E37" s="277"/>
      <c r="F37" s="277">
        <v>19</v>
      </c>
      <c r="G37" s="277">
        <v>22</v>
      </c>
      <c r="H37" s="289">
        <f t="shared" ref="H37:H51" si="0">PRODUCT((F7+G7)/E7)</f>
        <v>0.31818181818181818</v>
      </c>
      <c r="I37" s="289">
        <f t="shared" ref="I37:I51" si="1">PRODUCT(H7/E7)</f>
        <v>2</v>
      </c>
      <c r="J37" s="289">
        <f t="shared" ref="J37:J51" si="2">PRODUCT(F7+G7+H7)/E7</f>
        <v>2.3181818181818183</v>
      </c>
      <c r="K37" s="290">
        <f t="shared" ref="K37:K51" si="3">PRODUCT(I7/E7)</f>
        <v>5.5909090909090908</v>
      </c>
      <c r="L37" s="41"/>
      <c r="M37" s="285" t="s">
        <v>288</v>
      </c>
      <c r="N37" s="277"/>
      <c r="O37" s="277"/>
      <c r="P37" s="277" t="s">
        <v>365</v>
      </c>
      <c r="Q37" s="277" t="s">
        <v>376</v>
      </c>
      <c r="R37" s="277" t="s">
        <v>391</v>
      </c>
      <c r="S37" s="277" t="s">
        <v>396</v>
      </c>
      <c r="T37" s="291"/>
      <c r="U37" s="292" t="s">
        <v>403</v>
      </c>
      <c r="V37" s="41"/>
      <c r="W37" s="285" t="s">
        <v>285</v>
      </c>
      <c r="X37" s="275"/>
      <c r="Y37" s="275"/>
      <c r="Z37" s="274"/>
      <c r="AA37" s="274"/>
      <c r="AB37" s="274"/>
      <c r="AC37" s="274"/>
      <c r="AD37" s="274"/>
      <c r="AE37" s="274"/>
      <c r="AF37" s="274"/>
      <c r="AG37" s="276"/>
      <c r="AH37" s="293"/>
      <c r="AI37" s="278">
        <v>1994</v>
      </c>
      <c r="AJ37" s="320" t="s">
        <v>394</v>
      </c>
      <c r="AK37" s="321"/>
      <c r="AL37" s="324">
        <v>1062.7</v>
      </c>
      <c r="AM37" s="307"/>
      <c r="AN37" s="322">
        <v>188.3</v>
      </c>
      <c r="AO37" s="277"/>
      <c r="AP37" s="277">
        <v>1</v>
      </c>
      <c r="AQ37" s="279"/>
      <c r="AR37" s="25"/>
      <c r="AS37" s="25"/>
    </row>
    <row r="38" spans="1:52" ht="15" customHeight="1" x14ac:dyDescent="0.2">
      <c r="A38" s="2"/>
      <c r="B38" s="278">
        <v>1990</v>
      </c>
      <c r="C38" s="277" t="s">
        <v>66</v>
      </c>
      <c r="D38" s="274" t="s">
        <v>58</v>
      </c>
      <c r="E38" s="277"/>
      <c r="F38" s="277">
        <v>20</v>
      </c>
      <c r="G38" s="277">
        <v>26</v>
      </c>
      <c r="H38" s="289">
        <f t="shared" si="0"/>
        <v>0.11538461538461539</v>
      </c>
      <c r="I38" s="289">
        <f t="shared" si="1"/>
        <v>1.8846153846153846</v>
      </c>
      <c r="J38" s="289">
        <f t="shared" si="2"/>
        <v>2</v>
      </c>
      <c r="K38" s="290">
        <f t="shared" si="3"/>
        <v>5.115384615384615</v>
      </c>
      <c r="L38" s="41"/>
      <c r="M38" s="285" t="s">
        <v>289</v>
      </c>
      <c r="N38" s="277"/>
      <c r="O38" s="277"/>
      <c r="P38" s="277" t="s">
        <v>366</v>
      </c>
      <c r="Q38" s="277" t="s">
        <v>377</v>
      </c>
      <c r="R38" s="277" t="s">
        <v>392</v>
      </c>
      <c r="S38" s="277" t="s">
        <v>397</v>
      </c>
      <c r="T38" s="291"/>
      <c r="U38" s="292" t="s">
        <v>404</v>
      </c>
      <c r="V38" s="41"/>
      <c r="W38" s="294" t="s">
        <v>412</v>
      </c>
      <c r="X38" s="275"/>
      <c r="Y38" s="275" t="s">
        <v>413</v>
      </c>
      <c r="Z38" s="305"/>
      <c r="AA38" s="305"/>
      <c r="AB38" s="305"/>
      <c r="AC38" s="305"/>
      <c r="AD38" s="305"/>
      <c r="AE38" s="305"/>
      <c r="AF38" s="305"/>
      <c r="AG38" s="305" t="s">
        <v>414</v>
      </c>
      <c r="AH38" s="279"/>
      <c r="AI38" s="278">
        <v>1995</v>
      </c>
      <c r="AJ38" s="320" t="s">
        <v>470</v>
      </c>
      <c r="AK38" s="321"/>
      <c r="AL38" s="324">
        <v>1238.3</v>
      </c>
      <c r="AM38" s="275"/>
      <c r="AN38" s="322">
        <f>PRODUCT(AL38-AL37)</f>
        <v>175.59999999999991</v>
      </c>
      <c r="AO38" s="275"/>
      <c r="AP38" s="277"/>
      <c r="AQ38" s="323"/>
      <c r="AR38" s="25"/>
      <c r="AS38" s="25"/>
    </row>
    <row r="39" spans="1:52" ht="15" customHeight="1" x14ac:dyDescent="0.2">
      <c r="A39" s="2"/>
      <c r="B39" s="278">
        <v>1991</v>
      </c>
      <c r="C39" s="277" t="s">
        <v>147</v>
      </c>
      <c r="D39" s="274" t="s">
        <v>58</v>
      </c>
      <c r="E39" s="277"/>
      <c r="F39" s="277">
        <v>21</v>
      </c>
      <c r="G39" s="277">
        <v>26</v>
      </c>
      <c r="H39" s="289">
        <f t="shared" si="0"/>
        <v>0.11538461538461539</v>
      </c>
      <c r="I39" s="289">
        <f t="shared" si="1"/>
        <v>1.1538461538461537</v>
      </c>
      <c r="J39" s="289">
        <f t="shared" si="2"/>
        <v>1.2692307692307692</v>
      </c>
      <c r="K39" s="290">
        <f t="shared" si="3"/>
        <v>5.2307692307692308</v>
      </c>
      <c r="L39" s="41"/>
      <c r="M39" s="285" t="s">
        <v>291</v>
      </c>
      <c r="N39" s="277"/>
      <c r="O39" s="277"/>
      <c r="P39" s="277" t="s">
        <v>367</v>
      </c>
      <c r="Q39" s="277" t="s">
        <v>378</v>
      </c>
      <c r="R39" s="277" t="s">
        <v>393</v>
      </c>
      <c r="S39" s="277" t="s">
        <v>398</v>
      </c>
      <c r="T39" s="291"/>
      <c r="U39" s="292" t="s">
        <v>405</v>
      </c>
      <c r="V39" s="41"/>
      <c r="W39" s="294" t="s">
        <v>286</v>
      </c>
      <c r="X39" s="275"/>
      <c r="Y39" s="275" t="s">
        <v>415</v>
      </c>
      <c r="Z39" s="274"/>
      <c r="AA39" s="274"/>
      <c r="AB39" s="274"/>
      <c r="AC39" s="275"/>
      <c r="AD39" s="274"/>
      <c r="AE39" s="274"/>
      <c r="AF39" s="274"/>
      <c r="AG39" s="274" t="s">
        <v>350</v>
      </c>
      <c r="AH39" s="279"/>
      <c r="AI39" s="278">
        <v>1996</v>
      </c>
      <c r="AJ39" s="320" t="s">
        <v>321</v>
      </c>
      <c r="AK39" s="321"/>
      <c r="AL39" s="324">
        <v>1409</v>
      </c>
      <c r="AM39" s="275"/>
      <c r="AN39" s="322">
        <f t="shared" ref="AN39:AN46" si="4">PRODUCT(AL39-AL38)</f>
        <v>170.70000000000005</v>
      </c>
      <c r="AO39" s="275"/>
      <c r="AP39" s="277">
        <v>2</v>
      </c>
      <c r="AQ39" s="323"/>
      <c r="AR39" s="25"/>
      <c r="AS39" s="25"/>
    </row>
    <row r="40" spans="1:52" ht="15" customHeight="1" x14ac:dyDescent="0.2">
      <c r="A40" s="2"/>
      <c r="B40" s="278">
        <v>1992</v>
      </c>
      <c r="C40" s="277" t="s">
        <v>66</v>
      </c>
      <c r="D40" s="274" t="s">
        <v>58</v>
      </c>
      <c r="E40" s="277"/>
      <c r="F40" s="277">
        <v>22</v>
      </c>
      <c r="G40" s="277">
        <v>26</v>
      </c>
      <c r="H40" s="309">
        <f t="shared" si="0"/>
        <v>0.5</v>
      </c>
      <c r="I40" s="289">
        <f t="shared" si="1"/>
        <v>2.4615384615384617</v>
      </c>
      <c r="J40" s="289">
        <f t="shared" si="2"/>
        <v>2.9615384615384617</v>
      </c>
      <c r="K40" s="290">
        <f t="shared" si="3"/>
        <v>6.5384615384615383</v>
      </c>
      <c r="L40" s="41"/>
      <c r="M40" s="285" t="s">
        <v>292</v>
      </c>
      <c r="N40" s="277"/>
      <c r="O40" s="277"/>
      <c r="P40" s="277" t="s">
        <v>368</v>
      </c>
      <c r="Q40" s="277" t="s">
        <v>379</v>
      </c>
      <c r="R40" s="277" t="s">
        <v>394</v>
      </c>
      <c r="S40" s="277" t="s">
        <v>399</v>
      </c>
      <c r="T40" s="291"/>
      <c r="U40" s="292" t="s">
        <v>406</v>
      </c>
      <c r="V40" s="41"/>
      <c r="W40" s="285"/>
      <c r="X40" s="275"/>
      <c r="Y40" s="275"/>
      <c r="Z40" s="274"/>
      <c r="AA40" s="274"/>
      <c r="AB40" s="274"/>
      <c r="AC40" s="274"/>
      <c r="AD40" s="274"/>
      <c r="AE40" s="274"/>
      <c r="AF40" s="274"/>
      <c r="AG40" s="276"/>
      <c r="AH40" s="293"/>
      <c r="AI40" s="278">
        <v>1997</v>
      </c>
      <c r="AJ40" s="320" t="s">
        <v>261</v>
      </c>
      <c r="AK40" s="321"/>
      <c r="AL40" s="324">
        <v>1523.7</v>
      </c>
      <c r="AM40" s="275"/>
      <c r="AN40" s="322">
        <f t="shared" si="4"/>
        <v>114.70000000000005</v>
      </c>
      <c r="AO40" s="275"/>
      <c r="AP40" s="277"/>
      <c r="AQ40" s="323"/>
      <c r="AR40" s="25"/>
      <c r="AS40" s="25"/>
    </row>
    <row r="41" spans="1:52" ht="15" customHeight="1" x14ac:dyDescent="0.2">
      <c r="A41" s="2"/>
      <c r="B41" s="278">
        <v>1993</v>
      </c>
      <c r="C41" s="277" t="s">
        <v>66</v>
      </c>
      <c r="D41" s="274" t="s">
        <v>58</v>
      </c>
      <c r="E41" s="277"/>
      <c r="F41" s="277">
        <v>23</v>
      </c>
      <c r="G41" s="277">
        <v>28</v>
      </c>
      <c r="H41" s="289">
        <f t="shared" si="0"/>
        <v>0.42857142857142855</v>
      </c>
      <c r="I41" s="309">
        <f t="shared" si="1"/>
        <v>2.75</v>
      </c>
      <c r="J41" s="309">
        <f t="shared" si="2"/>
        <v>3.1785714285714284</v>
      </c>
      <c r="K41" s="310">
        <f t="shared" si="3"/>
        <v>9.1071428571428577</v>
      </c>
      <c r="L41" s="41"/>
      <c r="M41" s="285" t="s">
        <v>294</v>
      </c>
      <c r="N41" s="277"/>
      <c r="O41" s="277"/>
      <c r="P41" s="277" t="s">
        <v>369</v>
      </c>
      <c r="Q41" s="277" t="s">
        <v>380</v>
      </c>
      <c r="R41" s="277" t="s">
        <v>314</v>
      </c>
      <c r="S41" s="277" t="s">
        <v>400</v>
      </c>
      <c r="T41" s="291"/>
      <c r="U41" s="292" t="s">
        <v>407</v>
      </c>
      <c r="V41" s="41"/>
      <c r="W41" s="294" t="s">
        <v>287</v>
      </c>
      <c r="X41" s="275"/>
      <c r="Y41" s="275"/>
      <c r="Z41" s="274"/>
      <c r="AA41" s="274"/>
      <c r="AB41" s="274"/>
      <c r="AC41" s="275"/>
      <c r="AD41" s="274"/>
      <c r="AE41" s="274"/>
      <c r="AF41" s="274"/>
      <c r="AG41" s="275"/>
      <c r="AH41" s="292"/>
      <c r="AI41" s="278">
        <v>1998</v>
      </c>
      <c r="AJ41" s="320" t="s">
        <v>259</v>
      </c>
      <c r="AK41" s="321"/>
      <c r="AL41" s="324">
        <v>1721</v>
      </c>
      <c r="AM41" s="275"/>
      <c r="AN41" s="322">
        <f t="shared" si="4"/>
        <v>197.29999999999995</v>
      </c>
      <c r="AO41" s="275"/>
      <c r="AP41" s="277">
        <v>3</v>
      </c>
      <c r="AQ41" s="323"/>
      <c r="AR41" s="25"/>
      <c r="AS41" s="25"/>
    </row>
    <row r="42" spans="1:52" ht="15" customHeight="1" x14ac:dyDescent="0.2">
      <c r="A42" s="2"/>
      <c r="B42" s="278">
        <v>1994</v>
      </c>
      <c r="C42" s="277" t="s">
        <v>65</v>
      </c>
      <c r="D42" s="274" t="s">
        <v>58</v>
      </c>
      <c r="E42" s="277"/>
      <c r="F42" s="277">
        <v>24</v>
      </c>
      <c r="G42" s="277">
        <v>34</v>
      </c>
      <c r="H42" s="289">
        <f t="shared" si="0"/>
        <v>0.29411764705882354</v>
      </c>
      <c r="I42" s="289">
        <f t="shared" si="1"/>
        <v>1.7352941176470589</v>
      </c>
      <c r="J42" s="289">
        <f t="shared" si="2"/>
        <v>2.0294117647058822</v>
      </c>
      <c r="K42" s="290">
        <f t="shared" si="3"/>
        <v>6.2941176470588234</v>
      </c>
      <c r="L42" s="41"/>
      <c r="M42" s="285" t="s">
        <v>296</v>
      </c>
      <c r="N42" s="277"/>
      <c r="O42" s="277"/>
      <c r="P42" s="277" t="s">
        <v>370</v>
      </c>
      <c r="Q42" s="277" t="s">
        <v>381</v>
      </c>
      <c r="R42" s="277" t="s">
        <v>395</v>
      </c>
      <c r="S42" s="277" t="s">
        <v>280</v>
      </c>
      <c r="T42" s="291"/>
      <c r="U42" s="292" t="s">
        <v>278</v>
      </c>
      <c r="V42" s="41"/>
      <c r="W42" s="294" t="s">
        <v>286</v>
      </c>
      <c r="X42" s="275"/>
      <c r="Y42" s="313" t="s">
        <v>417</v>
      </c>
      <c r="Z42" s="305"/>
      <c r="AA42" s="305"/>
      <c r="AB42" s="305"/>
      <c r="AC42" s="305"/>
      <c r="AD42" s="305"/>
      <c r="AE42" s="305"/>
      <c r="AF42" s="305"/>
      <c r="AG42" s="314" t="s">
        <v>416</v>
      </c>
      <c r="AH42" s="290">
        <v>1.9047619047619047</v>
      </c>
      <c r="AI42" s="278">
        <v>1999</v>
      </c>
      <c r="AJ42" s="320" t="s">
        <v>327</v>
      </c>
      <c r="AK42" s="321"/>
      <c r="AL42" s="324">
        <v>1773</v>
      </c>
      <c r="AM42" s="275"/>
      <c r="AN42" s="322">
        <f t="shared" si="4"/>
        <v>52</v>
      </c>
      <c r="AO42" s="275"/>
      <c r="AP42" s="277"/>
      <c r="AQ42" s="323"/>
      <c r="AR42" s="25"/>
      <c r="AS42" s="25"/>
    </row>
    <row r="43" spans="1:52" ht="15" customHeight="1" x14ac:dyDescent="0.2">
      <c r="A43" s="2"/>
      <c r="B43" s="278">
        <v>1995</v>
      </c>
      <c r="C43" s="277" t="s">
        <v>66</v>
      </c>
      <c r="D43" s="274" t="s">
        <v>58</v>
      </c>
      <c r="E43" s="277"/>
      <c r="F43" s="277">
        <v>25</v>
      </c>
      <c r="G43" s="277">
        <v>29</v>
      </c>
      <c r="H43" s="289">
        <f t="shared" si="0"/>
        <v>0.27586206896551724</v>
      </c>
      <c r="I43" s="289">
        <f t="shared" si="1"/>
        <v>1.7586206896551724</v>
      </c>
      <c r="J43" s="289">
        <f t="shared" si="2"/>
        <v>2.0344827586206895</v>
      </c>
      <c r="K43" s="290">
        <f t="shared" si="3"/>
        <v>6.1724137931034484</v>
      </c>
      <c r="L43" s="41"/>
      <c r="M43" s="285" t="s">
        <v>297</v>
      </c>
      <c r="N43" s="277"/>
      <c r="O43" s="277"/>
      <c r="P43" s="277" t="s">
        <v>371</v>
      </c>
      <c r="Q43" s="277" t="s">
        <v>382</v>
      </c>
      <c r="R43" s="277" t="s">
        <v>180</v>
      </c>
      <c r="S43" s="277" t="s">
        <v>401</v>
      </c>
      <c r="T43" s="291"/>
      <c r="U43" s="292" t="s">
        <v>408</v>
      </c>
      <c r="V43" s="41"/>
      <c r="W43" s="294" t="s">
        <v>286</v>
      </c>
      <c r="X43" s="275"/>
      <c r="Y43" s="275" t="s">
        <v>418</v>
      </c>
      <c r="Z43" s="274"/>
      <c r="AA43" s="274"/>
      <c r="AB43" s="274"/>
      <c r="AC43" s="275"/>
      <c r="AD43" s="274"/>
      <c r="AE43" s="274"/>
      <c r="AF43" s="274"/>
      <c r="AG43" s="274" t="s">
        <v>351</v>
      </c>
      <c r="AH43" s="290">
        <v>2</v>
      </c>
      <c r="AI43" s="278">
        <v>2000</v>
      </c>
      <c r="AJ43" s="320" t="s">
        <v>375</v>
      </c>
      <c r="AK43" s="321"/>
      <c r="AL43" s="324">
        <v>1871.3</v>
      </c>
      <c r="AM43" s="275"/>
      <c r="AN43" s="322">
        <f t="shared" si="4"/>
        <v>98.299999999999955</v>
      </c>
      <c r="AO43" s="275"/>
      <c r="AP43" s="277"/>
      <c r="AQ43" s="323"/>
      <c r="AR43" s="25"/>
      <c r="AS43" s="25"/>
    </row>
    <row r="44" spans="1:52" ht="15" customHeight="1" x14ac:dyDescent="0.2">
      <c r="A44" s="2"/>
      <c r="B44" s="278">
        <v>1996</v>
      </c>
      <c r="C44" s="277" t="s">
        <v>66</v>
      </c>
      <c r="D44" s="274" t="s">
        <v>58</v>
      </c>
      <c r="E44" s="277"/>
      <c r="F44" s="277">
        <v>26</v>
      </c>
      <c r="G44" s="277">
        <v>28</v>
      </c>
      <c r="H44" s="289">
        <f t="shared" si="0"/>
        <v>0.5</v>
      </c>
      <c r="I44" s="289">
        <f t="shared" si="1"/>
        <v>1.6428571428571428</v>
      </c>
      <c r="J44" s="289">
        <f t="shared" si="2"/>
        <v>2.1428571428571428</v>
      </c>
      <c r="K44" s="290">
        <f t="shared" si="3"/>
        <v>6</v>
      </c>
      <c r="L44" s="41"/>
      <c r="M44" s="285" t="s">
        <v>299</v>
      </c>
      <c r="N44" s="277"/>
      <c r="O44" s="277"/>
      <c r="P44" s="277" t="s">
        <v>313</v>
      </c>
      <c r="Q44" s="277" t="s">
        <v>383</v>
      </c>
      <c r="R44" s="277" t="s">
        <v>150</v>
      </c>
      <c r="S44" s="277" t="s">
        <v>347</v>
      </c>
      <c r="T44" s="291"/>
      <c r="U44" s="292" t="s">
        <v>279</v>
      </c>
      <c r="V44" s="41"/>
      <c r="W44" s="294" t="s">
        <v>290</v>
      </c>
      <c r="X44" s="275"/>
      <c r="Y44" s="275" t="s">
        <v>419</v>
      </c>
      <c r="Z44" s="274"/>
      <c r="AA44" s="274"/>
      <c r="AB44" s="274"/>
      <c r="AC44" s="275"/>
      <c r="AD44" s="274"/>
      <c r="AE44" s="274"/>
      <c r="AF44" s="274"/>
      <c r="AG44" s="274" t="s">
        <v>352</v>
      </c>
      <c r="AH44" s="290">
        <f>PRODUCT(400/204)</f>
        <v>1.9607843137254901</v>
      </c>
      <c r="AI44" s="278">
        <v>2001</v>
      </c>
      <c r="AJ44" s="320" t="s">
        <v>260</v>
      </c>
      <c r="AK44" s="321"/>
      <c r="AL44" s="324">
        <v>1989</v>
      </c>
      <c r="AM44" s="275"/>
      <c r="AN44" s="322">
        <f t="shared" si="4"/>
        <v>117.70000000000005</v>
      </c>
      <c r="AO44" s="275"/>
      <c r="AP44" s="277">
        <v>4</v>
      </c>
      <c r="AQ44" s="323"/>
      <c r="AR44" s="25"/>
      <c r="AS44" s="25"/>
    </row>
    <row r="45" spans="1:52" ht="15" customHeight="1" x14ac:dyDescent="0.2">
      <c r="A45" s="2"/>
      <c r="B45" s="278">
        <v>1997</v>
      </c>
      <c r="C45" s="277" t="s">
        <v>178</v>
      </c>
      <c r="D45" s="274" t="s">
        <v>95</v>
      </c>
      <c r="E45" s="277"/>
      <c r="F45" s="277">
        <v>27</v>
      </c>
      <c r="G45" s="277">
        <v>27</v>
      </c>
      <c r="H45" s="289">
        <f t="shared" si="0"/>
        <v>0.1111111111111111</v>
      </c>
      <c r="I45" s="289">
        <f t="shared" si="1"/>
        <v>1.3333333333333333</v>
      </c>
      <c r="J45" s="289">
        <f t="shared" si="2"/>
        <v>1.4444444444444444</v>
      </c>
      <c r="K45" s="290">
        <f t="shared" si="3"/>
        <v>4.7407407407407405</v>
      </c>
      <c r="L45" s="41"/>
      <c r="M45" s="285" t="s">
        <v>300</v>
      </c>
      <c r="N45" s="277"/>
      <c r="O45" s="277"/>
      <c r="P45" s="277" t="s">
        <v>372</v>
      </c>
      <c r="Q45" s="277" t="s">
        <v>384</v>
      </c>
      <c r="R45" s="277" t="s">
        <v>178</v>
      </c>
      <c r="S45" s="277" t="s">
        <v>402</v>
      </c>
      <c r="T45" s="291"/>
      <c r="U45" s="292" t="s">
        <v>258</v>
      </c>
      <c r="V45" s="41"/>
      <c r="W45" s="294" t="s">
        <v>295</v>
      </c>
      <c r="X45" s="275"/>
      <c r="Y45" s="275" t="s">
        <v>420</v>
      </c>
      <c r="Z45" s="274"/>
      <c r="AA45" s="274"/>
      <c r="AB45" s="274"/>
      <c r="AC45" s="275"/>
      <c r="AD45" s="274"/>
      <c r="AE45" s="274"/>
      <c r="AF45" s="274"/>
      <c r="AG45" s="274" t="s">
        <v>353</v>
      </c>
      <c r="AH45" s="290">
        <f>PRODUCT(500/267)</f>
        <v>1.8726591760299625</v>
      </c>
      <c r="AI45" s="278">
        <v>2002</v>
      </c>
      <c r="AJ45" s="320" t="s">
        <v>178</v>
      </c>
      <c r="AK45" s="321"/>
      <c r="AL45" s="324">
        <v>2104.3000000000002</v>
      </c>
      <c r="AM45" s="275"/>
      <c r="AN45" s="322">
        <f t="shared" si="4"/>
        <v>115.30000000000018</v>
      </c>
      <c r="AO45" s="275"/>
      <c r="AP45" s="277"/>
      <c r="AQ45" s="323"/>
      <c r="AR45" s="25"/>
      <c r="AS45" s="25"/>
    </row>
    <row r="46" spans="1:52" ht="15" customHeight="1" x14ac:dyDescent="0.2">
      <c r="A46" s="2"/>
      <c r="B46" s="278">
        <v>1998</v>
      </c>
      <c r="C46" s="277" t="s">
        <v>66</v>
      </c>
      <c r="D46" s="274" t="s">
        <v>95</v>
      </c>
      <c r="E46" s="277"/>
      <c r="F46" s="277">
        <v>28</v>
      </c>
      <c r="G46" s="277">
        <v>28</v>
      </c>
      <c r="H46" s="289">
        <f t="shared" si="0"/>
        <v>0.39285714285714285</v>
      </c>
      <c r="I46" s="289">
        <f t="shared" si="1"/>
        <v>2.0714285714285716</v>
      </c>
      <c r="J46" s="289">
        <f t="shared" si="2"/>
        <v>2.4642857142857144</v>
      </c>
      <c r="K46" s="290">
        <f t="shared" si="3"/>
        <v>6.7142857142857144</v>
      </c>
      <c r="L46" s="41"/>
      <c r="M46" s="285" t="s">
        <v>301</v>
      </c>
      <c r="N46" s="277"/>
      <c r="O46" s="277"/>
      <c r="P46" s="277" t="s">
        <v>373</v>
      </c>
      <c r="Q46" s="277" t="s">
        <v>385</v>
      </c>
      <c r="R46" s="277" t="s">
        <v>65</v>
      </c>
      <c r="S46" s="277" t="s">
        <v>263</v>
      </c>
      <c r="T46" s="291"/>
      <c r="U46" s="292" t="s">
        <v>409</v>
      </c>
      <c r="V46" s="41"/>
      <c r="W46" s="294" t="s">
        <v>323</v>
      </c>
      <c r="X46" s="275"/>
      <c r="Y46" s="275" t="s">
        <v>421</v>
      </c>
      <c r="Z46" s="274"/>
      <c r="AA46" s="274"/>
      <c r="AB46" s="274"/>
      <c r="AC46" s="275"/>
      <c r="AD46" s="274"/>
      <c r="AE46" s="274"/>
      <c r="AF46" s="274"/>
      <c r="AG46" s="274" t="s">
        <v>354</v>
      </c>
      <c r="AH46" s="290">
        <f>PRODUCT(600/360)</f>
        <v>1.6666666666666667</v>
      </c>
      <c r="AI46" s="278">
        <v>2003</v>
      </c>
      <c r="AJ46" s="320" t="s">
        <v>152</v>
      </c>
      <c r="AK46" s="321"/>
      <c r="AL46" s="324">
        <v>2194.3000000000002</v>
      </c>
      <c r="AM46" s="275"/>
      <c r="AN46" s="322">
        <f t="shared" si="4"/>
        <v>90</v>
      </c>
      <c r="AO46" s="275"/>
      <c r="AP46" s="277"/>
      <c r="AQ46" s="323"/>
      <c r="AR46" s="25"/>
      <c r="AS46" s="25"/>
    </row>
    <row r="47" spans="1:52" ht="15" customHeight="1" x14ac:dyDescent="0.2">
      <c r="A47" s="2"/>
      <c r="B47" s="278">
        <v>1999</v>
      </c>
      <c r="C47" s="277" t="s">
        <v>150</v>
      </c>
      <c r="D47" s="274" t="s">
        <v>95</v>
      </c>
      <c r="E47" s="277"/>
      <c r="F47" s="277">
        <v>29</v>
      </c>
      <c r="G47" s="277">
        <v>18</v>
      </c>
      <c r="H47" s="289">
        <f t="shared" si="0"/>
        <v>0.16666666666666666</v>
      </c>
      <c r="I47" s="289">
        <f t="shared" si="1"/>
        <v>1.3333333333333333</v>
      </c>
      <c r="J47" s="289">
        <f t="shared" si="2"/>
        <v>1.5</v>
      </c>
      <c r="K47" s="290">
        <f t="shared" si="3"/>
        <v>3.3333333333333335</v>
      </c>
      <c r="L47" s="41"/>
      <c r="M47" s="285" t="s">
        <v>302</v>
      </c>
      <c r="N47" s="277"/>
      <c r="O47" s="277"/>
      <c r="P47" s="277" t="s">
        <v>374</v>
      </c>
      <c r="Q47" s="277" t="s">
        <v>386</v>
      </c>
      <c r="R47" s="277" t="s">
        <v>65</v>
      </c>
      <c r="S47" s="277" t="s">
        <v>395</v>
      </c>
      <c r="T47" s="291"/>
      <c r="U47" s="292" t="s">
        <v>409</v>
      </c>
      <c r="V47" s="41"/>
      <c r="W47" s="285"/>
      <c r="X47" s="275"/>
      <c r="Y47" s="275"/>
      <c r="Z47" s="274"/>
      <c r="AA47" s="274"/>
      <c r="AB47" s="274"/>
      <c r="AC47" s="274"/>
      <c r="AD47" s="274"/>
      <c r="AE47" s="274"/>
      <c r="AF47" s="274"/>
      <c r="AG47" s="276"/>
      <c r="AH47" s="293"/>
      <c r="AI47" s="277" t="s">
        <v>469</v>
      </c>
      <c r="AJ47" s="277"/>
      <c r="AK47" s="277"/>
      <c r="AL47" s="291"/>
      <c r="AM47" s="289"/>
      <c r="AN47" s="289"/>
      <c r="AO47" s="277"/>
      <c r="AP47" s="277"/>
      <c r="AQ47" s="292"/>
      <c r="AR47" s="25"/>
      <c r="AS47" s="25"/>
    </row>
    <row r="48" spans="1:52" ht="15" customHeight="1" x14ac:dyDescent="0.2">
      <c r="A48" s="2"/>
      <c r="B48" s="278">
        <v>2000</v>
      </c>
      <c r="C48" s="277" t="s">
        <v>147</v>
      </c>
      <c r="D48" s="274" t="s">
        <v>58</v>
      </c>
      <c r="E48" s="277"/>
      <c r="F48" s="277">
        <v>30</v>
      </c>
      <c r="G48" s="277">
        <v>28</v>
      </c>
      <c r="H48" s="289">
        <f t="shared" si="0"/>
        <v>0.5</v>
      </c>
      <c r="I48" s="289">
        <f t="shared" si="1"/>
        <v>0.6785714285714286</v>
      </c>
      <c r="J48" s="289">
        <f t="shared" si="2"/>
        <v>1.1785714285714286</v>
      </c>
      <c r="K48" s="290">
        <f t="shared" si="3"/>
        <v>3.2857142857142856</v>
      </c>
      <c r="L48" s="41"/>
      <c r="M48" s="285" t="s">
        <v>303</v>
      </c>
      <c r="N48" s="277"/>
      <c r="O48" s="277"/>
      <c r="P48" s="277" t="s">
        <v>322</v>
      </c>
      <c r="Q48" s="277" t="s">
        <v>387</v>
      </c>
      <c r="R48" s="277" t="s">
        <v>65</v>
      </c>
      <c r="S48" s="277" t="s">
        <v>395</v>
      </c>
      <c r="T48" s="291"/>
      <c r="U48" s="292" t="s">
        <v>375</v>
      </c>
      <c r="V48" s="41"/>
      <c r="W48" s="294" t="s">
        <v>293</v>
      </c>
      <c r="X48" s="275"/>
      <c r="Y48" s="274"/>
      <c r="Z48" s="274"/>
      <c r="AA48" s="274"/>
      <c r="AB48" s="274"/>
      <c r="AC48" s="274"/>
      <c r="AD48" s="274"/>
      <c r="AE48" s="275"/>
      <c r="AF48" s="295"/>
      <c r="AG48" s="291"/>
      <c r="AH48" s="296"/>
      <c r="AI48" s="277">
        <v>2022</v>
      </c>
      <c r="AJ48" s="277" t="s">
        <v>409</v>
      </c>
      <c r="AK48" s="277"/>
      <c r="AL48" s="324">
        <v>2194.3000000000002</v>
      </c>
      <c r="AM48" s="289"/>
      <c r="AN48" s="289"/>
      <c r="AO48" s="277"/>
      <c r="AP48" s="277"/>
      <c r="AQ48" s="292"/>
      <c r="AR48" s="25"/>
      <c r="AS48" s="25"/>
    </row>
    <row r="49" spans="1:45" ht="15" customHeight="1" x14ac:dyDescent="0.2">
      <c r="A49" s="2"/>
      <c r="B49" s="278">
        <v>2001</v>
      </c>
      <c r="C49" s="277" t="s">
        <v>66</v>
      </c>
      <c r="D49" s="274" t="s">
        <v>58</v>
      </c>
      <c r="E49" s="277"/>
      <c r="F49" s="277">
        <v>31</v>
      </c>
      <c r="G49" s="277">
        <v>26</v>
      </c>
      <c r="H49" s="289">
        <f t="shared" si="0"/>
        <v>0.26923076923076922</v>
      </c>
      <c r="I49" s="289">
        <f t="shared" si="1"/>
        <v>1.2307692307692308</v>
      </c>
      <c r="J49" s="289">
        <f t="shared" si="2"/>
        <v>1.5</v>
      </c>
      <c r="K49" s="290">
        <f t="shared" si="3"/>
        <v>4.3076923076923075</v>
      </c>
      <c r="L49" s="41"/>
      <c r="M49" s="285" t="s">
        <v>304</v>
      </c>
      <c r="N49" s="277"/>
      <c r="O49" s="277"/>
      <c r="P49" s="277" t="s">
        <v>262</v>
      </c>
      <c r="Q49" s="277" t="s">
        <v>388</v>
      </c>
      <c r="R49" s="277" t="s">
        <v>65</v>
      </c>
      <c r="S49" s="277" t="s">
        <v>329</v>
      </c>
      <c r="T49" s="291"/>
      <c r="U49" s="292" t="s">
        <v>329</v>
      </c>
      <c r="V49" s="41"/>
      <c r="W49" s="294" t="s">
        <v>295</v>
      </c>
      <c r="X49" s="275"/>
      <c r="Y49" s="313" t="s">
        <v>424</v>
      </c>
      <c r="Z49" s="305"/>
      <c r="AA49" s="305"/>
      <c r="AB49" s="305"/>
      <c r="AC49" s="305"/>
      <c r="AD49" s="305"/>
      <c r="AE49" s="305"/>
      <c r="AF49" s="305"/>
      <c r="AG49" s="313" t="s">
        <v>422</v>
      </c>
      <c r="AH49" s="290">
        <v>2.1834061135371181</v>
      </c>
      <c r="AI49" s="277"/>
      <c r="AJ49" s="277"/>
      <c r="AK49" s="277"/>
      <c r="AL49" s="289"/>
      <c r="AM49" s="289"/>
      <c r="AN49" s="289"/>
      <c r="AO49" s="277"/>
      <c r="AP49" s="277"/>
      <c r="AQ49" s="292"/>
      <c r="AR49" s="25"/>
      <c r="AS49" s="25"/>
    </row>
    <row r="50" spans="1:45" ht="15" customHeight="1" x14ac:dyDescent="0.2">
      <c r="A50" s="2"/>
      <c r="B50" s="278">
        <v>2002</v>
      </c>
      <c r="C50" s="277" t="s">
        <v>66</v>
      </c>
      <c r="D50" s="274" t="s">
        <v>58</v>
      </c>
      <c r="E50" s="277"/>
      <c r="F50" s="277">
        <v>32</v>
      </c>
      <c r="G50" s="277">
        <v>29</v>
      </c>
      <c r="H50" s="289">
        <f t="shared" si="0"/>
        <v>0.31034482758620691</v>
      </c>
      <c r="I50" s="289">
        <f t="shared" si="1"/>
        <v>1.2068965517241379</v>
      </c>
      <c r="J50" s="289">
        <f t="shared" si="2"/>
        <v>1.5172413793103448</v>
      </c>
      <c r="K50" s="290">
        <f t="shared" si="3"/>
        <v>4.1034482758620694</v>
      </c>
      <c r="L50" s="41"/>
      <c r="M50" s="285" t="s">
        <v>305</v>
      </c>
      <c r="N50" s="277"/>
      <c r="O50" s="277"/>
      <c r="P50" s="277" t="s">
        <v>327</v>
      </c>
      <c r="Q50" s="277" t="s">
        <v>389</v>
      </c>
      <c r="R50" s="277" t="s">
        <v>147</v>
      </c>
      <c r="S50" s="311" t="s">
        <v>260</v>
      </c>
      <c r="T50" s="291"/>
      <c r="U50" s="292" t="s">
        <v>329</v>
      </c>
      <c r="V50" s="41"/>
      <c r="W50" s="294" t="s">
        <v>355</v>
      </c>
      <c r="X50" s="275"/>
      <c r="Y50" s="313" t="s">
        <v>425</v>
      </c>
      <c r="Z50" s="305"/>
      <c r="AA50" s="305"/>
      <c r="AB50" s="305"/>
      <c r="AC50" s="305"/>
      <c r="AD50" s="305"/>
      <c r="AE50" s="305"/>
      <c r="AF50" s="305"/>
      <c r="AG50" s="313" t="s">
        <v>423</v>
      </c>
      <c r="AH50" s="290">
        <v>2.0114942528735633</v>
      </c>
      <c r="AI50" s="325" t="s">
        <v>894</v>
      </c>
      <c r="AJ50" s="69"/>
      <c r="AK50" s="69"/>
      <c r="AL50" s="69"/>
      <c r="AM50" s="70"/>
      <c r="AN50" s="69"/>
      <c r="AO50" s="68"/>
      <c r="AP50" s="69"/>
      <c r="AQ50" s="223" t="s">
        <v>479</v>
      </c>
      <c r="AR50" s="25"/>
      <c r="AS50" s="25"/>
    </row>
    <row r="51" spans="1:45" ht="15" customHeight="1" x14ac:dyDescent="0.2">
      <c r="A51" s="2"/>
      <c r="B51" s="278">
        <v>2003</v>
      </c>
      <c r="C51" s="277" t="s">
        <v>66</v>
      </c>
      <c r="D51" s="274" t="s">
        <v>58</v>
      </c>
      <c r="E51" s="277"/>
      <c r="F51" s="277">
        <v>33</v>
      </c>
      <c r="G51" s="277">
        <v>24</v>
      </c>
      <c r="H51" s="289">
        <f t="shared" si="0"/>
        <v>0.25</v>
      </c>
      <c r="I51" s="289">
        <f t="shared" si="1"/>
        <v>0.95833333333333337</v>
      </c>
      <c r="J51" s="289">
        <f t="shared" si="2"/>
        <v>1.2083333333333333</v>
      </c>
      <c r="K51" s="290">
        <f t="shared" si="3"/>
        <v>3.75</v>
      </c>
      <c r="L51" s="41"/>
      <c r="M51" s="285" t="s">
        <v>306</v>
      </c>
      <c r="N51" s="277"/>
      <c r="O51" s="277"/>
      <c r="P51" s="311" t="s">
        <v>375</v>
      </c>
      <c r="Q51" s="311" t="s">
        <v>390</v>
      </c>
      <c r="R51" s="311" t="s">
        <v>66</v>
      </c>
      <c r="S51" s="277" t="s">
        <v>179</v>
      </c>
      <c r="T51" s="308"/>
      <c r="U51" s="312" t="s">
        <v>179</v>
      </c>
      <c r="V51" s="41"/>
      <c r="W51" s="278"/>
      <c r="X51" s="275"/>
      <c r="Y51" s="274"/>
      <c r="Z51" s="274"/>
      <c r="AA51" s="274"/>
      <c r="AB51" s="274"/>
      <c r="AC51" s="274"/>
      <c r="AD51" s="274"/>
      <c r="AE51" s="274"/>
      <c r="AF51" s="297"/>
      <c r="AG51" s="274"/>
      <c r="AH51" s="296"/>
      <c r="AI51" s="326" t="s">
        <v>472</v>
      </c>
      <c r="AJ51" s="327"/>
      <c r="AK51" s="327"/>
      <c r="AL51" s="311" t="s">
        <v>473</v>
      </c>
      <c r="AM51" s="201"/>
      <c r="AN51" s="327"/>
      <c r="AO51" s="311" t="s">
        <v>474</v>
      </c>
      <c r="AP51" s="327"/>
      <c r="AQ51" s="331">
        <v>5000</v>
      </c>
      <c r="AR51" s="25"/>
      <c r="AS51" s="25"/>
    </row>
    <row r="52" spans="1:45" ht="15" customHeight="1" x14ac:dyDescent="0.2">
      <c r="A52" s="2"/>
      <c r="B52" s="278"/>
      <c r="C52" s="277"/>
      <c r="D52" s="274"/>
      <c r="E52" s="277"/>
      <c r="F52" s="277"/>
      <c r="G52" s="277"/>
      <c r="H52" s="289"/>
      <c r="I52" s="289"/>
      <c r="J52" s="289"/>
      <c r="K52" s="290"/>
      <c r="L52" s="41"/>
      <c r="M52" s="285"/>
      <c r="N52" s="277"/>
      <c r="O52" s="277"/>
      <c r="P52" s="277"/>
      <c r="Q52" s="277"/>
      <c r="R52" s="277"/>
      <c r="S52" s="277"/>
      <c r="T52" s="291"/>
      <c r="U52" s="292"/>
      <c r="V52" s="41"/>
      <c r="W52" s="285" t="s">
        <v>298</v>
      </c>
      <c r="X52" s="275"/>
      <c r="Y52" s="274"/>
      <c r="Z52" s="274"/>
      <c r="AA52" s="274"/>
      <c r="AB52" s="274"/>
      <c r="AC52" s="274"/>
      <c r="AD52" s="274"/>
      <c r="AE52" s="274"/>
      <c r="AF52" s="297"/>
      <c r="AG52" s="274"/>
      <c r="AH52" s="296"/>
      <c r="AI52" s="328" t="s">
        <v>475</v>
      </c>
      <c r="AJ52" s="274"/>
      <c r="AK52" s="274"/>
      <c r="AL52" s="329" t="s">
        <v>895</v>
      </c>
      <c r="AM52" s="275"/>
      <c r="AN52" s="274"/>
      <c r="AO52" s="277">
        <v>1957.7077067669172</v>
      </c>
      <c r="AP52" s="274"/>
      <c r="AQ52" s="292">
        <v>26</v>
      </c>
      <c r="AR52" s="25"/>
      <c r="AS52" s="25"/>
    </row>
    <row r="53" spans="1:45" ht="15" customHeight="1" x14ac:dyDescent="0.2">
      <c r="A53" s="2"/>
      <c r="B53" s="286" t="s">
        <v>430</v>
      </c>
      <c r="C53" s="68"/>
      <c r="D53" s="69"/>
      <c r="E53" s="68"/>
      <c r="F53" s="68"/>
      <c r="G53" s="68"/>
      <c r="H53" s="315"/>
      <c r="I53" s="315"/>
      <c r="J53" s="315"/>
      <c r="K53" s="316"/>
      <c r="L53" s="41"/>
      <c r="M53" s="286" t="s">
        <v>471</v>
      </c>
      <c r="N53" s="68"/>
      <c r="O53" s="69"/>
      <c r="P53" s="68"/>
      <c r="Q53" s="68"/>
      <c r="R53" s="68"/>
      <c r="S53" s="315"/>
      <c r="T53" s="315"/>
      <c r="U53" s="316"/>
      <c r="V53" s="41"/>
      <c r="W53" s="285">
        <v>1000</v>
      </c>
      <c r="X53" s="275"/>
      <c r="Y53" s="305" t="s">
        <v>427</v>
      </c>
      <c r="Z53" s="305"/>
      <c r="AA53" s="305"/>
      <c r="AB53" s="305"/>
      <c r="AC53" s="305"/>
      <c r="AD53" s="305"/>
      <c r="AE53" s="305"/>
      <c r="AF53" s="305"/>
      <c r="AG53" s="305" t="s">
        <v>426</v>
      </c>
      <c r="AH53" s="290">
        <v>6.369426751592357</v>
      </c>
      <c r="AI53" s="328" t="s">
        <v>476</v>
      </c>
      <c r="AJ53" s="274"/>
      <c r="AK53" s="274"/>
      <c r="AL53" s="329" t="s">
        <v>896</v>
      </c>
      <c r="AM53" s="275"/>
      <c r="AN53" s="274"/>
      <c r="AO53" s="277">
        <v>1850.5791411042944</v>
      </c>
      <c r="AP53" s="274"/>
      <c r="AQ53" s="292">
        <v>13</v>
      </c>
      <c r="AR53" s="25"/>
      <c r="AS53" s="25"/>
    </row>
    <row r="54" spans="1:45" ht="15" customHeight="1" x14ac:dyDescent="0.2">
      <c r="A54" s="2"/>
      <c r="B54" s="285">
        <v>6647</v>
      </c>
      <c r="C54" s="305" t="s">
        <v>453</v>
      </c>
      <c r="D54" s="274"/>
      <c r="E54" s="277"/>
      <c r="F54" s="277"/>
      <c r="G54" s="277"/>
      <c r="H54" s="289"/>
      <c r="I54" s="289"/>
      <c r="J54" s="289"/>
      <c r="K54" s="290"/>
      <c r="L54" s="41"/>
      <c r="M54" s="285">
        <v>7640</v>
      </c>
      <c r="N54" s="305" t="s">
        <v>454</v>
      </c>
      <c r="O54" s="277"/>
      <c r="P54" s="277"/>
      <c r="Q54" s="277"/>
      <c r="R54" s="277"/>
      <c r="S54" s="277"/>
      <c r="T54" s="289"/>
      <c r="U54" s="290"/>
      <c r="V54" s="41"/>
      <c r="W54" s="285">
        <v>2000</v>
      </c>
      <c r="X54" s="275"/>
      <c r="Y54" s="305" t="s">
        <v>428</v>
      </c>
      <c r="Z54" s="305"/>
      <c r="AA54" s="305"/>
      <c r="AB54" s="305"/>
      <c r="AC54" s="305"/>
      <c r="AD54" s="305"/>
      <c r="AE54" s="305"/>
      <c r="AF54" s="305"/>
      <c r="AG54" s="305" t="s">
        <v>429</v>
      </c>
      <c r="AH54" s="290">
        <v>5.6</v>
      </c>
      <c r="AI54" s="328" t="s">
        <v>477</v>
      </c>
      <c r="AJ54" s="274"/>
      <c r="AK54" s="274"/>
      <c r="AL54" s="329" t="s">
        <v>897</v>
      </c>
      <c r="AM54" s="275"/>
      <c r="AN54" s="274"/>
      <c r="AO54" s="277">
        <v>1767.7387173396673</v>
      </c>
      <c r="AP54" s="274"/>
      <c r="AQ54" s="292">
        <v>14</v>
      </c>
      <c r="AR54" s="25"/>
      <c r="AS54" s="25"/>
    </row>
    <row r="55" spans="1:45" ht="15" customHeight="1" x14ac:dyDescent="0.2">
      <c r="A55" s="2"/>
      <c r="B55" s="278"/>
      <c r="C55" s="277"/>
      <c r="D55" s="274"/>
      <c r="E55" s="277"/>
      <c r="F55" s="277"/>
      <c r="G55" s="277"/>
      <c r="H55" s="289"/>
      <c r="I55" s="289"/>
      <c r="J55" s="289"/>
      <c r="K55" s="290"/>
      <c r="L55" s="41"/>
      <c r="M55" s="285">
        <v>7280</v>
      </c>
      <c r="N55" s="275" t="s">
        <v>432</v>
      </c>
      <c r="O55" s="277"/>
      <c r="P55" s="277"/>
      <c r="Q55" s="277"/>
      <c r="R55" s="277"/>
      <c r="S55" s="277"/>
      <c r="T55" s="289"/>
      <c r="U55" s="290"/>
      <c r="V55" s="41"/>
      <c r="W55" s="285"/>
      <c r="X55" s="275"/>
      <c r="Y55" s="305"/>
      <c r="Z55" s="305"/>
      <c r="AA55" s="305"/>
      <c r="AB55" s="305"/>
      <c r="AC55" s="305"/>
      <c r="AD55" s="305"/>
      <c r="AE55" s="305"/>
      <c r="AF55" s="305"/>
      <c r="AG55" s="305"/>
      <c r="AH55" s="290"/>
      <c r="AI55" s="328" t="s">
        <v>478</v>
      </c>
      <c r="AJ55" s="274"/>
      <c r="AK55" s="274"/>
      <c r="AL55" s="329" t="s">
        <v>898</v>
      </c>
      <c r="AM55" s="275"/>
      <c r="AN55" s="274"/>
      <c r="AO55" s="277">
        <v>2046.2116182572613</v>
      </c>
      <c r="AP55" s="274"/>
      <c r="AQ55" s="292">
        <v>15</v>
      </c>
      <c r="AR55" s="25"/>
      <c r="AS55" s="25"/>
    </row>
    <row r="56" spans="1:45" ht="15" customHeight="1" x14ac:dyDescent="0.2">
      <c r="A56" s="2"/>
      <c r="B56" s="286" t="s">
        <v>431</v>
      </c>
      <c r="C56" s="68"/>
      <c r="D56" s="69"/>
      <c r="E56" s="68"/>
      <c r="F56" s="68"/>
      <c r="G56" s="68"/>
      <c r="H56" s="315"/>
      <c r="I56" s="315"/>
      <c r="J56" s="315"/>
      <c r="K56" s="316"/>
      <c r="L56" s="41"/>
      <c r="M56" s="285">
        <v>6647</v>
      </c>
      <c r="N56" s="305" t="s">
        <v>453</v>
      </c>
      <c r="O56" s="277"/>
      <c r="P56" s="277"/>
      <c r="Q56" s="277"/>
      <c r="R56" s="277"/>
      <c r="S56" s="277"/>
      <c r="T56" s="289"/>
      <c r="U56" s="290"/>
      <c r="V56" s="41"/>
      <c r="W56" s="285"/>
      <c r="X56" s="275"/>
      <c r="Y56" s="305"/>
      <c r="Z56" s="305"/>
      <c r="AA56" s="305"/>
      <c r="AB56" s="305"/>
      <c r="AC56" s="305"/>
      <c r="AD56" s="305"/>
      <c r="AE56" s="305"/>
      <c r="AF56" s="305"/>
      <c r="AG56" s="305"/>
      <c r="AH56" s="290"/>
      <c r="AI56" s="328" t="s">
        <v>899</v>
      </c>
      <c r="AJ56" s="274"/>
      <c r="AK56" s="274"/>
      <c r="AL56" s="329" t="s">
        <v>900</v>
      </c>
      <c r="AM56" s="275"/>
      <c r="AN56" s="274"/>
      <c r="AO56" s="277">
        <v>1661.735826296743</v>
      </c>
      <c r="AP56" s="274"/>
      <c r="AQ56" s="292">
        <v>21</v>
      </c>
      <c r="AR56" s="25"/>
      <c r="AS56" s="25"/>
    </row>
    <row r="57" spans="1:45" ht="15" customHeight="1" x14ac:dyDescent="0.2">
      <c r="A57" s="2"/>
      <c r="B57" s="285">
        <v>7640</v>
      </c>
      <c r="C57" s="305" t="s">
        <v>454</v>
      </c>
      <c r="D57" s="274"/>
      <c r="E57" s="277"/>
      <c r="F57" s="277"/>
      <c r="G57" s="277"/>
      <c r="H57" s="289"/>
      <c r="I57" s="289"/>
      <c r="J57" s="289"/>
      <c r="K57" s="290"/>
      <c r="L57" s="41"/>
      <c r="M57" s="285">
        <v>6435</v>
      </c>
      <c r="N57" s="275" t="s">
        <v>433</v>
      </c>
      <c r="O57" s="277"/>
      <c r="P57" s="277"/>
      <c r="Q57" s="277"/>
      <c r="R57" s="277"/>
      <c r="S57" s="277"/>
      <c r="T57" s="289"/>
      <c r="U57" s="290"/>
      <c r="V57" s="41"/>
      <c r="W57" s="285"/>
      <c r="X57" s="275"/>
      <c r="Y57" s="305"/>
      <c r="Z57" s="305"/>
      <c r="AA57" s="305"/>
      <c r="AB57" s="305"/>
      <c r="AC57" s="305"/>
      <c r="AD57" s="305"/>
      <c r="AE57" s="305"/>
      <c r="AF57" s="305"/>
      <c r="AG57" s="305"/>
      <c r="AH57" s="290"/>
      <c r="AI57" s="328" t="s">
        <v>901</v>
      </c>
      <c r="AJ57" s="274"/>
      <c r="AK57" s="274"/>
      <c r="AL57" s="329" t="s">
        <v>902</v>
      </c>
      <c r="AM57" s="275"/>
      <c r="AN57" s="274"/>
      <c r="AO57" s="277">
        <v>1864.7808599167822</v>
      </c>
      <c r="AP57" s="274"/>
      <c r="AQ57" s="292">
        <v>14</v>
      </c>
      <c r="AR57" s="25"/>
      <c r="AS57" s="25"/>
    </row>
    <row r="58" spans="1:45" ht="15" customHeight="1" x14ac:dyDescent="0.2">
      <c r="A58" s="2"/>
      <c r="B58" s="278"/>
      <c r="C58" s="277"/>
      <c r="D58" s="274"/>
      <c r="E58" s="277"/>
      <c r="F58" s="277"/>
      <c r="G58" s="277"/>
      <c r="H58" s="289"/>
      <c r="I58" s="289"/>
      <c r="J58" s="289"/>
      <c r="K58" s="290"/>
      <c r="L58" s="41"/>
      <c r="M58" s="285">
        <v>6374</v>
      </c>
      <c r="N58" s="305" t="s">
        <v>452</v>
      </c>
      <c r="O58" s="277"/>
      <c r="P58" s="277"/>
      <c r="Q58" s="277"/>
      <c r="R58" s="277"/>
      <c r="S58" s="277"/>
      <c r="T58" s="291"/>
      <c r="U58" s="292"/>
      <c r="V58" s="41"/>
      <c r="W58" s="285"/>
      <c r="X58" s="275"/>
      <c r="Y58" s="305"/>
      <c r="Z58" s="305"/>
      <c r="AA58" s="305"/>
      <c r="AB58" s="305"/>
      <c r="AC58" s="305"/>
      <c r="AD58" s="305"/>
      <c r="AE58" s="305"/>
      <c r="AF58" s="305"/>
      <c r="AG58" s="305"/>
      <c r="AH58" s="290"/>
      <c r="AI58" s="328" t="s">
        <v>903</v>
      </c>
      <c r="AJ58" s="274"/>
      <c r="AK58" s="274"/>
      <c r="AL58" s="329" t="s">
        <v>904</v>
      </c>
      <c r="AM58" s="275"/>
      <c r="AN58" s="274"/>
      <c r="AO58" s="277">
        <v>1584.2553956834533</v>
      </c>
      <c r="AP58" s="274"/>
      <c r="AQ58" s="292">
        <v>6</v>
      </c>
      <c r="AR58" s="25"/>
      <c r="AS58" s="25"/>
    </row>
    <row r="59" spans="1:45" ht="15" customHeight="1" x14ac:dyDescent="0.2">
      <c r="A59" s="2"/>
      <c r="B59" s="286" t="s">
        <v>495</v>
      </c>
      <c r="C59" s="70"/>
      <c r="D59" s="68"/>
      <c r="E59" s="357" t="s">
        <v>3</v>
      </c>
      <c r="F59" s="68"/>
      <c r="G59" s="357" t="s">
        <v>458</v>
      </c>
      <c r="H59" s="68"/>
      <c r="I59" s="357" t="s">
        <v>496</v>
      </c>
      <c r="J59" s="68"/>
      <c r="K59" s="358" t="s">
        <v>497</v>
      </c>
      <c r="L59" s="41"/>
      <c r="M59" s="285">
        <v>6237</v>
      </c>
      <c r="N59" s="305" t="s">
        <v>451</v>
      </c>
      <c r="O59" s="277"/>
      <c r="P59" s="277"/>
      <c r="Q59" s="277"/>
      <c r="R59" s="277"/>
      <c r="S59" s="277"/>
      <c r="T59" s="291"/>
      <c r="U59" s="292"/>
      <c r="V59" s="41"/>
      <c r="W59" s="285"/>
      <c r="X59" s="275"/>
      <c r="Y59" s="305"/>
      <c r="Z59" s="305"/>
      <c r="AA59" s="305"/>
      <c r="AB59" s="305"/>
      <c r="AC59" s="305"/>
      <c r="AD59" s="305"/>
      <c r="AE59" s="305"/>
      <c r="AF59" s="305"/>
      <c r="AG59" s="305"/>
      <c r="AH59" s="290"/>
      <c r="AI59" s="328" t="s">
        <v>905</v>
      </c>
      <c r="AJ59" s="274"/>
      <c r="AK59" s="274"/>
      <c r="AL59" s="329" t="s">
        <v>906</v>
      </c>
      <c r="AM59" s="275"/>
      <c r="AN59" s="274"/>
      <c r="AO59" s="277">
        <v>1975.5652173913043</v>
      </c>
      <c r="AP59" s="274"/>
      <c r="AQ59" s="292">
        <v>25</v>
      </c>
      <c r="AR59" s="25"/>
      <c r="AS59" s="25"/>
    </row>
    <row r="60" spans="1:45" ht="15" customHeight="1" x14ac:dyDescent="0.2">
      <c r="A60" s="2"/>
      <c r="B60" s="285" t="s">
        <v>498</v>
      </c>
      <c r="C60" s="277"/>
      <c r="D60" s="277"/>
      <c r="E60" s="276">
        <v>399</v>
      </c>
      <c r="F60" s="277"/>
      <c r="G60" s="361">
        <v>882091</v>
      </c>
      <c r="H60" s="289"/>
      <c r="I60" s="359">
        <f>PRODUCT(G60/E60)</f>
        <v>2210.7543859649122</v>
      </c>
      <c r="J60" s="289"/>
      <c r="K60" s="360">
        <v>11</v>
      </c>
      <c r="L60" s="41"/>
      <c r="M60" s="285">
        <v>6048</v>
      </c>
      <c r="N60" s="275" t="s">
        <v>434</v>
      </c>
      <c r="O60" s="277"/>
      <c r="P60" s="277"/>
      <c r="Q60" s="277"/>
      <c r="R60" s="277"/>
      <c r="S60" s="277"/>
      <c r="T60" s="291"/>
      <c r="U60" s="292"/>
      <c r="V60" s="41"/>
      <c r="W60" s="285"/>
      <c r="X60" s="275"/>
      <c r="Y60" s="305"/>
      <c r="Z60" s="305"/>
      <c r="AA60" s="305"/>
      <c r="AB60" s="305"/>
      <c r="AC60" s="305"/>
      <c r="AD60" s="305"/>
      <c r="AE60" s="305"/>
      <c r="AF60" s="305"/>
      <c r="AG60" s="305"/>
      <c r="AH60" s="290"/>
      <c r="AI60" s="328" t="s">
        <v>907</v>
      </c>
      <c r="AJ60" s="274"/>
      <c r="AK60" s="274"/>
      <c r="AL60" s="329" t="s">
        <v>908</v>
      </c>
      <c r="AM60" s="275"/>
      <c r="AN60" s="274"/>
      <c r="AO60" s="277">
        <v>1729.2245706737119</v>
      </c>
      <c r="AP60" s="274"/>
      <c r="AQ60" s="292">
        <v>13</v>
      </c>
      <c r="AR60" s="25"/>
      <c r="AS60" s="25"/>
    </row>
    <row r="61" spans="1:45" ht="15" customHeight="1" x14ac:dyDescent="0.2">
      <c r="A61" s="2"/>
      <c r="B61" s="285" t="s">
        <v>499</v>
      </c>
      <c r="C61" s="277"/>
      <c r="D61" s="277"/>
      <c r="E61" s="276">
        <v>106</v>
      </c>
      <c r="F61" s="277"/>
      <c r="G61" s="361">
        <v>331746</v>
      </c>
      <c r="H61" s="289"/>
      <c r="I61" s="359">
        <f t="shared" ref="I61:I65" si="5">PRODUCT(G61/E61)</f>
        <v>3129.6792452830186</v>
      </c>
      <c r="J61" s="289"/>
      <c r="K61" s="360">
        <v>14</v>
      </c>
      <c r="L61" s="41"/>
      <c r="M61" s="285">
        <v>5831</v>
      </c>
      <c r="N61" s="305" t="s">
        <v>450</v>
      </c>
      <c r="O61" s="277"/>
      <c r="P61" s="277"/>
      <c r="Q61" s="277"/>
      <c r="R61" s="277"/>
      <c r="S61" s="277"/>
      <c r="T61" s="291"/>
      <c r="U61" s="292"/>
      <c r="V61" s="41"/>
      <c r="W61" s="285"/>
      <c r="X61" s="275"/>
      <c r="Y61" s="305"/>
      <c r="Z61" s="305"/>
      <c r="AA61" s="305"/>
      <c r="AB61" s="305"/>
      <c r="AC61" s="305"/>
      <c r="AD61" s="305"/>
      <c r="AE61" s="305"/>
      <c r="AF61" s="305"/>
      <c r="AG61" s="305"/>
      <c r="AH61" s="290"/>
      <c r="AI61" s="328" t="s">
        <v>909</v>
      </c>
      <c r="AJ61" s="274"/>
      <c r="AK61" s="274"/>
      <c r="AL61" s="329" t="s">
        <v>910</v>
      </c>
      <c r="AM61" s="275"/>
      <c r="AN61" s="274"/>
      <c r="AO61" s="277">
        <v>2319.7793594306049</v>
      </c>
      <c r="AP61" s="274"/>
      <c r="AQ61" s="292">
        <v>31</v>
      </c>
      <c r="AR61" s="25"/>
      <c r="AS61" s="25"/>
    </row>
    <row r="62" spans="1:45" ht="15" customHeight="1" x14ac:dyDescent="0.2">
      <c r="A62" s="2"/>
      <c r="B62" s="285" t="s">
        <v>500</v>
      </c>
      <c r="C62" s="277"/>
      <c r="D62" s="277"/>
      <c r="E62" s="276">
        <v>2</v>
      </c>
      <c r="F62" s="277"/>
      <c r="G62" s="361">
        <v>2504</v>
      </c>
      <c r="H62" s="289"/>
      <c r="I62" s="359">
        <f t="shared" si="5"/>
        <v>1252</v>
      </c>
      <c r="J62" s="289"/>
      <c r="K62" s="360">
        <v>0</v>
      </c>
      <c r="L62" s="41"/>
      <c r="M62" s="285">
        <v>5753</v>
      </c>
      <c r="N62" s="275" t="s">
        <v>436</v>
      </c>
      <c r="O62" s="277"/>
      <c r="P62" s="277"/>
      <c r="Q62" s="277"/>
      <c r="R62" s="277"/>
      <c r="S62" s="277"/>
      <c r="T62" s="291"/>
      <c r="U62" s="292"/>
      <c r="V62" s="41"/>
      <c r="W62" s="285"/>
      <c r="X62" s="275"/>
      <c r="Y62" s="305"/>
      <c r="Z62" s="305"/>
      <c r="AA62" s="305"/>
      <c r="AB62" s="305"/>
      <c r="AC62" s="305"/>
      <c r="AD62" s="305"/>
      <c r="AE62" s="305"/>
      <c r="AF62" s="305"/>
      <c r="AG62" s="305"/>
      <c r="AH62" s="290"/>
      <c r="AI62" s="328" t="s">
        <v>911</v>
      </c>
      <c r="AJ62" s="274"/>
      <c r="AK62" s="274"/>
      <c r="AL62" s="329" t="s">
        <v>912</v>
      </c>
      <c r="AM62" s="275"/>
      <c r="AN62" s="274"/>
      <c r="AO62" s="277">
        <v>1690.3157894736842</v>
      </c>
      <c r="AP62" s="274"/>
      <c r="AQ62" s="292">
        <v>15</v>
      </c>
      <c r="AR62" s="25"/>
      <c r="AS62" s="25"/>
    </row>
    <row r="63" spans="1:45" ht="15" customHeight="1" x14ac:dyDescent="0.2">
      <c r="A63" s="2"/>
      <c r="B63" s="285" t="s">
        <v>501</v>
      </c>
      <c r="C63" s="277"/>
      <c r="D63" s="277"/>
      <c r="E63" s="276">
        <v>9</v>
      </c>
      <c r="F63" s="277"/>
      <c r="G63" s="361">
        <v>58642</v>
      </c>
      <c r="H63" s="289"/>
      <c r="I63" s="359">
        <f t="shared" si="5"/>
        <v>6515.7777777777774</v>
      </c>
      <c r="J63" s="289"/>
      <c r="K63" s="360">
        <v>9</v>
      </c>
      <c r="L63" s="41"/>
      <c r="M63" s="285">
        <v>5673</v>
      </c>
      <c r="N63" s="305" t="s">
        <v>449</v>
      </c>
      <c r="O63" s="277"/>
      <c r="P63" s="277"/>
      <c r="Q63" s="277"/>
      <c r="R63" s="277"/>
      <c r="S63" s="277"/>
      <c r="T63" s="291"/>
      <c r="U63" s="292"/>
      <c r="V63" s="41"/>
      <c r="W63" s="285"/>
      <c r="X63" s="275"/>
      <c r="Y63" s="305"/>
      <c r="Z63" s="305"/>
      <c r="AA63" s="305"/>
      <c r="AB63" s="305"/>
      <c r="AC63" s="305"/>
      <c r="AD63" s="305"/>
      <c r="AE63" s="305"/>
      <c r="AF63" s="305"/>
      <c r="AG63" s="305"/>
      <c r="AH63" s="290"/>
      <c r="AI63" s="328" t="s">
        <v>913</v>
      </c>
      <c r="AJ63" s="274"/>
      <c r="AK63" s="274"/>
      <c r="AL63" s="329" t="s">
        <v>914</v>
      </c>
      <c r="AM63" s="275"/>
      <c r="AN63" s="274"/>
      <c r="AO63" s="277">
        <v>2218.6632124352332</v>
      </c>
      <c r="AP63" s="274"/>
      <c r="AQ63" s="292">
        <v>28</v>
      </c>
      <c r="AR63" s="25"/>
      <c r="AS63" s="25"/>
    </row>
    <row r="64" spans="1:45" ht="15" customHeight="1" x14ac:dyDescent="0.2">
      <c r="A64" s="2"/>
      <c r="B64" s="285" t="s">
        <v>502</v>
      </c>
      <c r="C64" s="277"/>
      <c r="D64" s="307"/>
      <c r="E64" s="276">
        <v>3</v>
      </c>
      <c r="F64" s="277"/>
      <c r="G64" s="361">
        <v>4430</v>
      </c>
      <c r="H64" s="289"/>
      <c r="I64" s="359">
        <f t="shared" si="5"/>
        <v>1476.6666666666667</v>
      </c>
      <c r="J64" s="289"/>
      <c r="K64" s="360">
        <v>0</v>
      </c>
      <c r="L64" s="41"/>
      <c r="M64" s="285">
        <v>5540</v>
      </c>
      <c r="N64" s="275" t="s">
        <v>435</v>
      </c>
      <c r="O64" s="277"/>
      <c r="P64" s="277"/>
      <c r="Q64" s="277"/>
      <c r="R64" s="277"/>
      <c r="S64" s="277"/>
      <c r="T64" s="291"/>
      <c r="U64" s="292"/>
      <c r="V64" s="41"/>
      <c r="W64" s="285"/>
      <c r="X64" s="275"/>
      <c r="Y64" s="305"/>
      <c r="Z64" s="305"/>
      <c r="AA64" s="305"/>
      <c r="AB64" s="305"/>
      <c r="AC64" s="305"/>
      <c r="AD64" s="305"/>
      <c r="AE64" s="305"/>
      <c r="AF64" s="305"/>
      <c r="AG64" s="305"/>
      <c r="AH64" s="290"/>
      <c r="AI64" s="328" t="s">
        <v>915</v>
      </c>
      <c r="AJ64" s="274"/>
      <c r="AK64" s="274"/>
      <c r="AL64" s="329" t="s">
        <v>893</v>
      </c>
      <c r="AM64" s="275"/>
      <c r="AN64" s="274"/>
      <c r="AO64" s="277">
        <v>2465.150289017341</v>
      </c>
      <c r="AP64" s="274"/>
      <c r="AQ64" s="292">
        <v>34</v>
      </c>
      <c r="AR64" s="25"/>
      <c r="AS64" s="25"/>
    </row>
    <row r="65" spans="1:45" ht="15" customHeight="1" x14ac:dyDescent="0.2">
      <c r="A65" s="2"/>
      <c r="B65" s="285" t="s">
        <v>503</v>
      </c>
      <c r="C65" s="277"/>
      <c r="D65" s="307"/>
      <c r="E65" s="276">
        <f>SUM(E60:E64)</f>
        <v>519</v>
      </c>
      <c r="F65" s="277"/>
      <c r="G65" s="361" t="s">
        <v>893</v>
      </c>
      <c r="H65" s="289"/>
      <c r="I65" s="359">
        <f t="shared" si="5"/>
        <v>2465.150289017341</v>
      </c>
      <c r="J65" s="289"/>
      <c r="K65" s="360">
        <f>SUM(K60:K64)</f>
        <v>34</v>
      </c>
      <c r="L65" s="41"/>
      <c r="M65" s="317">
        <v>5485</v>
      </c>
      <c r="N65" s="274" t="s">
        <v>437</v>
      </c>
      <c r="O65" s="277"/>
      <c r="P65" s="277"/>
      <c r="Q65" s="277"/>
      <c r="R65" s="277"/>
      <c r="S65" s="277"/>
      <c r="T65" s="291"/>
      <c r="U65" s="292"/>
      <c r="V65" s="41"/>
      <c r="W65" s="285"/>
      <c r="X65" s="275"/>
      <c r="Y65" s="305"/>
      <c r="Z65" s="305"/>
      <c r="AA65" s="305"/>
      <c r="AB65" s="305"/>
      <c r="AC65" s="305"/>
      <c r="AD65" s="305"/>
      <c r="AE65" s="305"/>
      <c r="AF65" s="305"/>
      <c r="AG65" s="305"/>
      <c r="AH65" s="290"/>
      <c r="AI65" s="328" t="s">
        <v>916</v>
      </c>
      <c r="AJ65" s="274"/>
      <c r="AK65" s="274"/>
      <c r="AL65" s="329" t="s">
        <v>917</v>
      </c>
      <c r="AM65" s="275"/>
      <c r="AN65" s="274"/>
      <c r="AO65" s="277">
        <v>1826.2962427745665</v>
      </c>
      <c r="AP65" s="274"/>
      <c r="AQ65" s="292">
        <v>7</v>
      </c>
      <c r="AR65" s="25"/>
      <c r="AS65" s="25"/>
    </row>
    <row r="66" spans="1:45" ht="15" customHeight="1" x14ac:dyDescent="0.2">
      <c r="A66" s="2"/>
      <c r="B66" s="285"/>
      <c r="C66" s="275"/>
      <c r="D66" s="274"/>
      <c r="E66" s="277"/>
      <c r="F66" s="277"/>
      <c r="G66" s="277"/>
      <c r="H66" s="289"/>
      <c r="I66" s="289"/>
      <c r="J66" s="289"/>
      <c r="K66" s="290"/>
      <c r="L66" s="41"/>
      <c r="M66" s="285">
        <v>5474</v>
      </c>
      <c r="N66" s="305" t="s">
        <v>447</v>
      </c>
      <c r="O66" s="277"/>
      <c r="P66" s="277"/>
      <c r="Q66" s="277"/>
      <c r="R66" s="277"/>
      <c r="S66" s="277"/>
      <c r="T66" s="291"/>
      <c r="U66" s="292"/>
      <c r="V66" s="41"/>
      <c r="W66" s="285"/>
      <c r="X66" s="275"/>
      <c r="Y66" s="305"/>
      <c r="Z66" s="305"/>
      <c r="AA66" s="305"/>
      <c r="AB66" s="305"/>
      <c r="AC66" s="305"/>
      <c r="AD66" s="305"/>
      <c r="AE66" s="305"/>
      <c r="AF66" s="305"/>
      <c r="AG66" s="305"/>
      <c r="AH66" s="290"/>
      <c r="AI66" s="328" t="s">
        <v>918</v>
      </c>
      <c r="AJ66" s="274"/>
      <c r="AK66" s="274"/>
      <c r="AL66" s="329" t="s">
        <v>919</v>
      </c>
      <c r="AM66" s="275"/>
      <c r="AN66" s="274"/>
      <c r="AO66" s="277">
        <v>1962.2555910543131</v>
      </c>
      <c r="AP66" s="274"/>
      <c r="AQ66" s="292">
        <v>9</v>
      </c>
      <c r="AR66" s="25"/>
      <c r="AS66" s="25"/>
    </row>
    <row r="67" spans="1:45" ht="15" customHeight="1" x14ac:dyDescent="0.2">
      <c r="A67" s="2"/>
      <c r="B67" s="285"/>
      <c r="C67" s="275"/>
      <c r="D67" s="274"/>
      <c r="E67" s="277"/>
      <c r="F67" s="277"/>
      <c r="G67" s="277"/>
      <c r="H67" s="289"/>
      <c r="I67" s="289"/>
      <c r="J67" s="289"/>
      <c r="K67" s="290"/>
      <c r="L67" s="41"/>
      <c r="M67" s="285">
        <v>5461</v>
      </c>
      <c r="N67" s="305" t="s">
        <v>448</v>
      </c>
      <c r="O67" s="277"/>
      <c r="P67" s="277"/>
      <c r="Q67" s="277"/>
      <c r="R67" s="277"/>
      <c r="S67" s="277"/>
      <c r="T67" s="291"/>
      <c r="U67" s="292"/>
      <c r="V67" s="41"/>
      <c r="W67" s="285"/>
      <c r="X67" s="275"/>
      <c r="Y67" s="305"/>
      <c r="Z67" s="305"/>
      <c r="AA67" s="305"/>
      <c r="AB67" s="305"/>
      <c r="AC67" s="305"/>
      <c r="AD67" s="305"/>
      <c r="AE67" s="305"/>
      <c r="AF67" s="305"/>
      <c r="AG67" s="305"/>
      <c r="AH67" s="290"/>
      <c r="AI67" s="328" t="s">
        <v>920</v>
      </c>
      <c r="AJ67" s="274"/>
      <c r="AK67" s="274"/>
      <c r="AL67" s="329" t="s">
        <v>921</v>
      </c>
      <c r="AM67" s="275"/>
      <c r="AN67" s="274"/>
      <c r="AO67" s="277">
        <v>1775.3801775147929</v>
      </c>
      <c r="AP67" s="274"/>
      <c r="AQ67" s="292">
        <v>17</v>
      </c>
      <c r="AR67" s="25"/>
      <c r="AS67" s="25"/>
    </row>
    <row r="68" spans="1:45" ht="15" customHeight="1" x14ac:dyDescent="0.2">
      <c r="A68" s="2"/>
      <c r="B68" s="285"/>
      <c r="C68" s="275"/>
      <c r="D68" s="274"/>
      <c r="E68" s="277"/>
      <c r="F68" s="277"/>
      <c r="G68" s="277"/>
      <c r="H68" s="289"/>
      <c r="I68" s="289"/>
      <c r="J68" s="289"/>
      <c r="K68" s="290"/>
      <c r="L68" s="41"/>
      <c r="M68" s="317">
        <v>5320</v>
      </c>
      <c r="N68" s="305" t="s">
        <v>446</v>
      </c>
      <c r="O68" s="277"/>
      <c r="P68" s="277"/>
      <c r="Q68" s="277"/>
      <c r="R68" s="277"/>
      <c r="S68" s="277"/>
      <c r="T68" s="291"/>
      <c r="U68" s="292"/>
      <c r="V68" s="41"/>
      <c r="W68" s="285"/>
      <c r="X68" s="275"/>
      <c r="Y68" s="305"/>
      <c r="Z68" s="305"/>
      <c r="AA68" s="305"/>
      <c r="AB68" s="305"/>
      <c r="AC68" s="305"/>
      <c r="AD68" s="305"/>
      <c r="AE68" s="305"/>
      <c r="AF68" s="305"/>
      <c r="AG68" s="305"/>
      <c r="AH68" s="290"/>
      <c r="AI68" s="328" t="s">
        <v>922</v>
      </c>
      <c r="AJ68" s="274"/>
      <c r="AK68" s="274"/>
      <c r="AL68" s="329" t="s">
        <v>923</v>
      </c>
      <c r="AM68" s="275"/>
      <c r="AN68" s="274"/>
      <c r="AO68" s="277">
        <v>2554.8077753779698</v>
      </c>
      <c r="AP68" s="274"/>
      <c r="AQ68" s="292">
        <v>33</v>
      </c>
      <c r="AR68" s="25"/>
      <c r="AS68" s="25"/>
    </row>
    <row r="69" spans="1:45" ht="15" customHeight="1" x14ac:dyDescent="0.2">
      <c r="A69" s="2"/>
      <c r="B69" s="285"/>
      <c r="C69" s="275"/>
      <c r="D69" s="274"/>
      <c r="E69" s="277"/>
      <c r="F69" s="277"/>
      <c r="G69" s="277"/>
      <c r="H69" s="289"/>
      <c r="I69" s="289"/>
      <c r="J69" s="289"/>
      <c r="K69" s="290"/>
      <c r="L69" s="41"/>
      <c r="M69" s="285">
        <v>5308</v>
      </c>
      <c r="N69" s="305" t="s">
        <v>445</v>
      </c>
      <c r="O69" s="277"/>
      <c r="P69" s="277"/>
      <c r="Q69" s="277"/>
      <c r="R69" s="277"/>
      <c r="S69" s="277"/>
      <c r="T69" s="291"/>
      <c r="U69" s="292"/>
      <c r="V69" s="41"/>
      <c r="W69" s="285"/>
      <c r="X69" s="275"/>
      <c r="Y69" s="305"/>
      <c r="Z69" s="305"/>
      <c r="AA69" s="305"/>
      <c r="AB69" s="305"/>
      <c r="AC69" s="305"/>
      <c r="AD69" s="305"/>
      <c r="AE69" s="305"/>
      <c r="AF69" s="305"/>
      <c r="AG69" s="305"/>
      <c r="AH69" s="290"/>
      <c r="AI69" s="328" t="s">
        <v>924</v>
      </c>
      <c r="AJ69" s="274"/>
      <c r="AK69" s="274"/>
      <c r="AL69" s="329" t="s">
        <v>925</v>
      </c>
      <c r="AM69" s="275"/>
      <c r="AN69" s="274"/>
      <c r="AO69" s="277">
        <v>1699.374269005848</v>
      </c>
      <c r="AP69" s="274"/>
      <c r="AQ69" s="292">
        <v>12</v>
      </c>
      <c r="AR69" s="25"/>
      <c r="AS69" s="25"/>
    </row>
    <row r="70" spans="1:45" ht="15" customHeight="1" x14ac:dyDescent="0.2">
      <c r="A70" s="2"/>
      <c r="B70" s="285"/>
      <c r="C70" s="275"/>
      <c r="D70" s="274"/>
      <c r="E70" s="277"/>
      <c r="F70" s="277"/>
      <c r="G70" s="277"/>
      <c r="H70" s="289"/>
      <c r="I70" s="289"/>
      <c r="J70" s="289"/>
      <c r="K70" s="290"/>
      <c r="L70" s="41"/>
      <c r="M70" s="317">
        <v>5273</v>
      </c>
      <c r="N70" s="305" t="s">
        <v>444</v>
      </c>
      <c r="O70" s="277"/>
      <c r="P70" s="277"/>
      <c r="Q70" s="277"/>
      <c r="R70" s="277"/>
      <c r="S70" s="277"/>
      <c r="T70" s="291"/>
      <c r="U70" s="292"/>
      <c r="V70" s="41"/>
      <c r="W70" s="285"/>
      <c r="X70" s="275"/>
      <c r="Y70" s="305"/>
      <c r="Z70" s="305"/>
      <c r="AA70" s="305"/>
      <c r="AB70" s="305"/>
      <c r="AC70" s="305"/>
      <c r="AD70" s="305"/>
      <c r="AE70" s="305"/>
      <c r="AF70" s="305"/>
      <c r="AG70" s="305"/>
      <c r="AH70" s="290"/>
      <c r="AI70" s="328" t="s">
        <v>926</v>
      </c>
      <c r="AJ70" s="274"/>
      <c r="AK70" s="274"/>
      <c r="AL70" s="329" t="s">
        <v>927</v>
      </c>
      <c r="AM70" s="275"/>
      <c r="AN70" s="274"/>
      <c r="AO70" s="277">
        <v>2207.5134615384613</v>
      </c>
      <c r="AP70" s="274"/>
      <c r="AQ70" s="292">
        <v>18</v>
      </c>
      <c r="AR70" s="25"/>
      <c r="AS70" s="25"/>
    </row>
    <row r="71" spans="1:45" ht="15" customHeight="1" x14ac:dyDescent="0.2">
      <c r="A71" s="2"/>
      <c r="B71" s="285"/>
      <c r="C71" s="275"/>
      <c r="D71" s="274"/>
      <c r="E71" s="277"/>
      <c r="F71" s="277"/>
      <c r="G71" s="277"/>
      <c r="H71" s="289"/>
      <c r="I71" s="289"/>
      <c r="J71" s="289"/>
      <c r="K71" s="290"/>
      <c r="L71" s="41"/>
      <c r="M71" s="317">
        <v>5238</v>
      </c>
      <c r="N71" s="274" t="s">
        <v>439</v>
      </c>
      <c r="O71" s="277"/>
      <c r="P71" s="277"/>
      <c r="Q71" s="277"/>
      <c r="R71" s="277"/>
      <c r="S71" s="277"/>
      <c r="T71" s="291"/>
      <c r="U71" s="292"/>
      <c r="V71" s="41"/>
      <c r="W71" s="285"/>
      <c r="X71" s="275"/>
      <c r="Y71" s="305"/>
      <c r="Z71" s="305"/>
      <c r="AA71" s="305"/>
      <c r="AB71" s="305"/>
      <c r="AC71" s="305"/>
      <c r="AD71" s="305"/>
      <c r="AE71" s="305"/>
      <c r="AF71" s="305"/>
      <c r="AG71" s="305"/>
      <c r="AH71" s="290"/>
      <c r="AI71" s="328" t="s">
        <v>928</v>
      </c>
      <c r="AJ71" s="274"/>
      <c r="AK71" s="274"/>
      <c r="AL71" s="329" t="s">
        <v>929</v>
      </c>
      <c r="AM71" s="275"/>
      <c r="AN71" s="274"/>
      <c r="AO71" s="277">
        <v>1556.2547945205479</v>
      </c>
      <c r="AP71" s="274"/>
      <c r="AQ71" s="292">
        <v>13</v>
      </c>
      <c r="AR71" s="25"/>
      <c r="AS71" s="25"/>
    </row>
    <row r="72" spans="1:45" ht="15" customHeight="1" x14ac:dyDescent="0.2">
      <c r="A72" s="2"/>
      <c r="B72" s="285"/>
      <c r="C72" s="275"/>
      <c r="D72" s="274"/>
      <c r="E72" s="277"/>
      <c r="F72" s="277"/>
      <c r="G72" s="277"/>
      <c r="H72" s="289"/>
      <c r="I72" s="289"/>
      <c r="J72" s="289"/>
      <c r="K72" s="290"/>
      <c r="L72" s="41"/>
      <c r="M72" s="317">
        <v>5234</v>
      </c>
      <c r="N72" s="274" t="s">
        <v>438</v>
      </c>
      <c r="O72" s="277"/>
      <c r="P72" s="277"/>
      <c r="Q72" s="277"/>
      <c r="R72" s="277"/>
      <c r="S72" s="277"/>
      <c r="T72" s="291"/>
      <c r="U72" s="292"/>
      <c r="V72" s="41"/>
      <c r="W72" s="285"/>
      <c r="X72" s="275"/>
      <c r="Y72" s="305"/>
      <c r="Z72" s="305"/>
      <c r="AA72" s="305"/>
      <c r="AB72" s="305"/>
      <c r="AC72" s="305"/>
      <c r="AD72" s="305"/>
      <c r="AE72" s="305"/>
      <c r="AF72" s="305"/>
      <c r="AG72" s="305"/>
      <c r="AH72" s="290"/>
      <c r="AI72" s="328" t="s">
        <v>930</v>
      </c>
      <c r="AJ72" s="274"/>
      <c r="AK72" s="274"/>
      <c r="AL72" s="329" t="s">
        <v>931</v>
      </c>
      <c r="AM72" s="275"/>
      <c r="AN72" s="274"/>
      <c r="AO72" s="277">
        <v>2189.3703703703704</v>
      </c>
      <c r="AP72" s="274"/>
      <c r="AQ72" s="292">
        <v>23</v>
      </c>
      <c r="AR72" s="25"/>
      <c r="AS72" s="25"/>
    </row>
    <row r="73" spans="1:45" ht="15" customHeight="1" x14ac:dyDescent="0.2">
      <c r="A73" s="2"/>
      <c r="B73" s="285"/>
      <c r="C73" s="275"/>
      <c r="D73" s="274"/>
      <c r="E73" s="277"/>
      <c r="F73" s="277"/>
      <c r="G73" s="277"/>
      <c r="H73" s="289"/>
      <c r="I73" s="289"/>
      <c r="J73" s="289"/>
      <c r="K73" s="290"/>
      <c r="L73" s="41"/>
      <c r="M73" s="317">
        <v>5169</v>
      </c>
      <c r="N73" s="274" t="s">
        <v>456</v>
      </c>
      <c r="O73" s="277"/>
      <c r="P73" s="277"/>
      <c r="Q73" s="277"/>
      <c r="R73" s="277"/>
      <c r="S73" s="277"/>
      <c r="T73" s="291"/>
      <c r="U73" s="292"/>
      <c r="V73" s="41"/>
      <c r="W73" s="285"/>
      <c r="X73" s="275"/>
      <c r="Y73" s="305"/>
      <c r="Z73" s="305"/>
      <c r="AA73" s="305"/>
      <c r="AB73" s="305"/>
      <c r="AC73" s="305"/>
      <c r="AD73" s="305"/>
      <c r="AE73" s="305"/>
      <c r="AF73" s="305"/>
      <c r="AG73" s="305"/>
      <c r="AH73" s="290"/>
      <c r="AI73" s="328" t="s">
        <v>932</v>
      </c>
      <c r="AJ73" s="274"/>
      <c r="AK73" s="274"/>
      <c r="AL73" s="329" t="s">
        <v>933</v>
      </c>
      <c r="AM73" s="275"/>
      <c r="AN73" s="274"/>
      <c r="AO73" s="277">
        <v>1986.7482142857143</v>
      </c>
      <c r="AP73" s="274"/>
      <c r="AQ73" s="292">
        <v>26</v>
      </c>
      <c r="AR73" s="25"/>
      <c r="AS73" s="25"/>
    </row>
    <row r="74" spans="1:45" ht="15" customHeight="1" x14ac:dyDescent="0.2">
      <c r="A74" s="2"/>
      <c r="B74" s="285"/>
      <c r="C74" s="275"/>
      <c r="D74" s="274"/>
      <c r="E74" s="277"/>
      <c r="F74" s="277"/>
      <c r="G74" s="277"/>
      <c r="H74" s="289"/>
      <c r="I74" s="289"/>
      <c r="J74" s="289"/>
      <c r="K74" s="290"/>
      <c r="L74" s="41"/>
      <c r="M74" s="285">
        <v>5162</v>
      </c>
      <c r="N74" s="274" t="s">
        <v>455</v>
      </c>
      <c r="O74" s="277"/>
      <c r="P74" s="277"/>
      <c r="Q74" s="277"/>
      <c r="R74" s="277"/>
      <c r="S74" s="277"/>
      <c r="T74" s="291"/>
      <c r="U74" s="292"/>
      <c r="V74" s="41"/>
      <c r="W74" s="285"/>
      <c r="X74" s="275"/>
      <c r="Y74" s="305"/>
      <c r="Z74" s="305"/>
      <c r="AA74" s="305"/>
      <c r="AB74" s="305"/>
      <c r="AC74" s="305"/>
      <c r="AD74" s="305"/>
      <c r="AE74" s="305"/>
      <c r="AF74" s="305"/>
      <c r="AG74" s="305"/>
      <c r="AH74" s="290"/>
      <c r="AI74" s="328" t="s">
        <v>934</v>
      </c>
      <c r="AJ74" s="274"/>
      <c r="AK74" s="274"/>
      <c r="AL74" s="329" t="s">
        <v>935</v>
      </c>
      <c r="AM74" s="275"/>
      <c r="AN74" s="274"/>
      <c r="AO74" s="277">
        <v>1618.2733918128654</v>
      </c>
      <c r="AP74" s="274"/>
      <c r="AQ74" s="292">
        <v>7</v>
      </c>
      <c r="AR74" s="25"/>
      <c r="AS74" s="25"/>
    </row>
    <row r="75" spans="1:45" ht="15" customHeight="1" x14ac:dyDescent="0.2">
      <c r="A75" s="2"/>
      <c r="B75" s="285"/>
      <c r="C75" s="275"/>
      <c r="D75" s="274"/>
      <c r="E75" s="277"/>
      <c r="F75" s="277"/>
      <c r="G75" s="277"/>
      <c r="H75" s="289"/>
      <c r="I75" s="289"/>
      <c r="J75" s="289"/>
      <c r="K75" s="290"/>
      <c r="L75" s="41"/>
      <c r="M75" s="317">
        <v>5153</v>
      </c>
      <c r="N75" s="305" t="s">
        <v>443</v>
      </c>
      <c r="O75" s="277"/>
      <c r="P75" s="277"/>
      <c r="Q75" s="277"/>
      <c r="R75" s="277"/>
      <c r="S75" s="277"/>
      <c r="T75" s="291"/>
      <c r="U75" s="292"/>
      <c r="V75" s="41"/>
      <c r="W75" s="285"/>
      <c r="X75" s="275"/>
      <c r="Y75" s="305"/>
      <c r="Z75" s="305"/>
      <c r="AA75" s="305"/>
      <c r="AB75" s="305"/>
      <c r="AC75" s="305"/>
      <c r="AD75" s="305"/>
      <c r="AE75" s="305"/>
      <c r="AF75" s="305"/>
      <c r="AG75" s="305"/>
      <c r="AH75" s="290"/>
      <c r="AI75" s="328" t="s">
        <v>936</v>
      </c>
      <c r="AJ75" s="274"/>
      <c r="AK75" s="274"/>
      <c r="AL75" s="329" t="s">
        <v>937</v>
      </c>
      <c r="AM75" s="275"/>
      <c r="AN75" s="274"/>
      <c r="AO75" s="277">
        <v>1926.9595782073814</v>
      </c>
      <c r="AP75" s="274"/>
      <c r="AQ75" s="292">
        <v>6</v>
      </c>
      <c r="AR75" s="25"/>
      <c r="AS75" s="25"/>
    </row>
    <row r="76" spans="1:45" ht="15" customHeight="1" x14ac:dyDescent="0.2">
      <c r="A76" s="2"/>
      <c r="B76" s="285"/>
      <c r="C76" s="275"/>
      <c r="D76" s="274"/>
      <c r="E76" s="277"/>
      <c r="F76" s="277"/>
      <c r="G76" s="277"/>
      <c r="H76" s="289"/>
      <c r="I76" s="289"/>
      <c r="J76" s="289"/>
      <c r="K76" s="290"/>
      <c r="L76" s="41"/>
      <c r="M76" s="317">
        <v>5033</v>
      </c>
      <c r="N76" s="305" t="s">
        <v>442</v>
      </c>
      <c r="O76" s="277"/>
      <c r="P76" s="277"/>
      <c r="Q76" s="277"/>
      <c r="R76" s="277"/>
      <c r="S76" s="277"/>
      <c r="T76" s="291"/>
      <c r="U76" s="292"/>
      <c r="V76" s="41"/>
      <c r="W76" s="285"/>
      <c r="X76" s="275"/>
      <c r="Y76" s="305"/>
      <c r="Z76" s="305"/>
      <c r="AA76" s="305"/>
      <c r="AB76" s="305"/>
      <c r="AC76" s="305"/>
      <c r="AD76" s="305"/>
      <c r="AE76" s="305"/>
      <c r="AF76" s="305"/>
      <c r="AG76" s="305"/>
      <c r="AH76" s="290"/>
      <c r="AI76" s="328" t="s">
        <v>938</v>
      </c>
      <c r="AJ76" s="274"/>
      <c r="AK76" s="274"/>
      <c r="AL76" s="329" t="s">
        <v>939</v>
      </c>
      <c r="AM76" s="275"/>
      <c r="AN76" s="274"/>
      <c r="AO76" s="277">
        <v>2427.3148558758317</v>
      </c>
      <c r="AP76" s="274"/>
      <c r="AQ76" s="292">
        <v>33</v>
      </c>
      <c r="AR76" s="25"/>
      <c r="AS76" s="25"/>
    </row>
    <row r="77" spans="1:45" ht="15" customHeight="1" x14ac:dyDescent="0.2">
      <c r="A77" s="2"/>
      <c r="B77" s="285"/>
      <c r="C77" s="275"/>
      <c r="D77" s="274"/>
      <c r="E77" s="277"/>
      <c r="F77" s="277"/>
      <c r="G77" s="277"/>
      <c r="H77" s="289"/>
      <c r="I77" s="289"/>
      <c r="J77" s="289"/>
      <c r="K77" s="290"/>
      <c r="L77" s="41"/>
      <c r="M77" s="317">
        <v>5016</v>
      </c>
      <c r="N77" s="305" t="s">
        <v>441</v>
      </c>
      <c r="O77" s="277"/>
      <c r="P77" s="277"/>
      <c r="Q77" s="277"/>
      <c r="R77" s="277"/>
      <c r="S77" s="277"/>
      <c r="T77" s="291"/>
      <c r="U77" s="292"/>
      <c r="V77" s="41"/>
      <c r="W77" s="285"/>
      <c r="X77" s="275"/>
      <c r="Y77" s="305"/>
      <c r="Z77" s="305"/>
      <c r="AA77" s="305"/>
      <c r="AB77" s="305"/>
      <c r="AC77" s="305"/>
      <c r="AD77" s="305"/>
      <c r="AE77" s="305"/>
      <c r="AF77" s="305"/>
      <c r="AG77" s="305"/>
      <c r="AH77" s="290"/>
      <c r="AI77" s="328" t="s">
        <v>940</v>
      </c>
      <c r="AJ77" s="274"/>
      <c r="AK77" s="274"/>
      <c r="AL77" s="329" t="s">
        <v>941</v>
      </c>
      <c r="AM77" s="275"/>
      <c r="AN77" s="274"/>
      <c r="AO77" s="277">
        <v>2525.8770301624131</v>
      </c>
      <c r="AP77" s="274"/>
      <c r="AQ77" s="292">
        <v>15</v>
      </c>
      <c r="AR77" s="25"/>
      <c r="AS77" s="25"/>
    </row>
    <row r="78" spans="1:45" ht="15" customHeight="1" x14ac:dyDescent="0.2">
      <c r="A78" s="2"/>
      <c r="B78" s="285"/>
      <c r="C78" s="275"/>
      <c r="D78" s="274"/>
      <c r="E78" s="277"/>
      <c r="F78" s="277"/>
      <c r="G78" s="277"/>
      <c r="H78" s="289"/>
      <c r="I78" s="289"/>
      <c r="J78" s="289"/>
      <c r="K78" s="290"/>
      <c r="L78" s="41"/>
      <c r="M78" s="285">
        <v>5014</v>
      </c>
      <c r="N78" s="274" t="s">
        <v>440</v>
      </c>
      <c r="O78" s="277"/>
      <c r="P78" s="277"/>
      <c r="Q78" s="277"/>
      <c r="R78" s="277"/>
      <c r="S78" s="277"/>
      <c r="T78" s="291"/>
      <c r="U78" s="292"/>
      <c r="V78" s="41"/>
      <c r="W78" s="285"/>
      <c r="X78" s="275"/>
      <c r="Y78" s="305"/>
      <c r="Z78" s="305"/>
      <c r="AA78" s="305"/>
      <c r="AB78" s="305"/>
      <c r="AC78" s="305"/>
      <c r="AD78" s="305"/>
      <c r="AE78" s="305"/>
      <c r="AF78" s="305"/>
      <c r="AG78" s="305"/>
      <c r="AH78" s="290"/>
      <c r="AI78" s="328" t="s">
        <v>942</v>
      </c>
      <c r="AJ78" s="274"/>
      <c r="AK78" s="274"/>
      <c r="AL78" s="329" t="s">
        <v>943</v>
      </c>
      <c r="AM78" s="275"/>
      <c r="AN78" s="274"/>
      <c r="AO78" s="277">
        <v>1988.7192660550459</v>
      </c>
      <c r="AP78" s="274"/>
      <c r="AQ78" s="292">
        <v>25</v>
      </c>
      <c r="AR78" s="25"/>
      <c r="AS78" s="25"/>
    </row>
    <row r="79" spans="1:45" s="10" customFormat="1" ht="15" customHeight="1" x14ac:dyDescent="0.25">
      <c r="A79" s="24"/>
      <c r="B79" s="280"/>
      <c r="C79" s="282"/>
      <c r="D79" s="282"/>
      <c r="E79" s="282"/>
      <c r="F79" s="282"/>
      <c r="G79" s="282"/>
      <c r="H79" s="282"/>
      <c r="I79" s="282"/>
      <c r="J79" s="282"/>
      <c r="K79" s="284"/>
      <c r="L79" s="41"/>
      <c r="M79" s="280"/>
      <c r="N79" s="168"/>
      <c r="O79" s="282"/>
      <c r="P79" s="282"/>
      <c r="Q79" s="282"/>
      <c r="R79" s="282"/>
      <c r="S79" s="282"/>
      <c r="T79" s="282"/>
      <c r="U79" s="298"/>
      <c r="V79" s="41"/>
      <c r="W79" s="280"/>
      <c r="X79" s="282"/>
      <c r="Y79" s="282"/>
      <c r="Z79" s="282"/>
      <c r="AA79" s="282"/>
      <c r="AB79" s="282"/>
      <c r="AC79" s="282"/>
      <c r="AD79" s="282"/>
      <c r="AE79" s="282"/>
      <c r="AF79" s="299"/>
      <c r="AG79" s="299"/>
      <c r="AH79" s="298"/>
      <c r="AI79" s="328" t="s">
        <v>944</v>
      </c>
      <c r="AJ79" s="274"/>
      <c r="AK79" s="274"/>
      <c r="AL79" s="329" t="s">
        <v>945</v>
      </c>
      <c r="AM79" s="275"/>
      <c r="AN79" s="274"/>
      <c r="AO79" s="277">
        <v>2551.1016548463358</v>
      </c>
      <c r="AP79" s="274"/>
      <c r="AQ79" s="292">
        <v>29</v>
      </c>
      <c r="AR79" s="38"/>
      <c r="AS79" s="42"/>
    </row>
    <row r="80" spans="1:45" s="10" customFormat="1" ht="15" customHeight="1" x14ac:dyDescent="0.25">
      <c r="A80" s="24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00"/>
      <c r="AG80" s="301"/>
      <c r="AH80" s="301"/>
      <c r="AI80" s="328" t="s">
        <v>946</v>
      </c>
      <c r="AJ80" s="274"/>
      <c r="AK80" s="274"/>
      <c r="AL80" s="329" t="s">
        <v>947</v>
      </c>
      <c r="AM80" s="275"/>
      <c r="AN80" s="274"/>
      <c r="AO80" s="277">
        <v>1654.2907692307692</v>
      </c>
      <c r="AP80" s="274"/>
      <c r="AQ80" s="292">
        <v>9</v>
      </c>
      <c r="AR80" s="38"/>
      <c r="AS80" s="42"/>
    </row>
    <row r="81" spans="1:45" ht="15" customHeight="1" x14ac:dyDescent="0.2">
      <c r="A81" s="2"/>
      <c r="B81" s="286" t="s">
        <v>307</v>
      </c>
      <c r="C81" s="68"/>
      <c r="D81" s="68"/>
      <c r="E81" s="68"/>
      <c r="F81" s="68" t="s">
        <v>282</v>
      </c>
      <c r="G81" s="68" t="s">
        <v>3</v>
      </c>
      <c r="H81" s="68" t="s">
        <v>5</v>
      </c>
      <c r="I81" s="68" t="s">
        <v>6</v>
      </c>
      <c r="J81" s="68" t="s">
        <v>283</v>
      </c>
      <c r="K81" s="223" t="s">
        <v>17</v>
      </c>
      <c r="L81" s="38"/>
      <c r="M81" s="287" t="s">
        <v>284</v>
      </c>
      <c r="N81" s="69"/>
      <c r="O81" s="69"/>
      <c r="P81" s="68" t="s">
        <v>3</v>
      </c>
      <c r="Q81" s="68" t="s">
        <v>5</v>
      </c>
      <c r="R81" s="68" t="s">
        <v>6</v>
      </c>
      <c r="S81" s="68" t="s">
        <v>283</v>
      </c>
      <c r="T81" s="69"/>
      <c r="U81" s="223" t="s">
        <v>17</v>
      </c>
      <c r="V81" s="38"/>
      <c r="W81" s="287" t="s">
        <v>410</v>
      </c>
      <c r="X81" s="69"/>
      <c r="Y81" s="69"/>
      <c r="Z81" s="69"/>
      <c r="AA81" s="69"/>
      <c r="AB81" s="69"/>
      <c r="AC81" s="69"/>
      <c r="AD81" s="69"/>
      <c r="AE81" s="69"/>
      <c r="AF81" s="302"/>
      <c r="AG81" s="302"/>
      <c r="AH81" s="303"/>
      <c r="AI81" s="328" t="s">
        <v>948</v>
      </c>
      <c r="AJ81" s="274"/>
      <c r="AK81" s="274"/>
      <c r="AL81" s="329" t="s">
        <v>949</v>
      </c>
      <c r="AM81" s="275"/>
      <c r="AN81" s="274"/>
      <c r="AO81" s="277">
        <v>1791.0690235690236</v>
      </c>
      <c r="AP81" s="274"/>
      <c r="AQ81" s="292">
        <v>4</v>
      </c>
      <c r="AR81" s="25"/>
      <c r="AS81" s="25"/>
    </row>
    <row r="82" spans="1:45" ht="15" customHeight="1" x14ac:dyDescent="0.2">
      <c r="A82" s="2"/>
      <c r="B82" s="278">
        <v>1989</v>
      </c>
      <c r="C82" s="277" t="s">
        <v>178</v>
      </c>
      <c r="D82" s="274" t="s">
        <v>58</v>
      </c>
      <c r="E82" s="277"/>
      <c r="F82" s="277">
        <v>19</v>
      </c>
      <c r="G82" s="277">
        <v>3</v>
      </c>
      <c r="H82" s="309">
        <f t="shared" ref="H82:H95" si="6">PRODUCT((V7+W7)/U7)</f>
        <v>1.3333333333333333</v>
      </c>
      <c r="I82" s="289">
        <f t="shared" ref="I82:I95" si="7">PRODUCT(X7/U7)</f>
        <v>2</v>
      </c>
      <c r="J82" s="309">
        <f t="shared" ref="J82:J95" si="8">PRODUCT(V7+W7+X7)/U7</f>
        <v>3.3333333333333335</v>
      </c>
      <c r="K82" s="290">
        <f t="shared" ref="K82:K95" si="9">PRODUCT(Y7/U7)</f>
        <v>7.666666666666667</v>
      </c>
      <c r="L82" s="41"/>
      <c r="M82" s="285" t="s">
        <v>309</v>
      </c>
      <c r="N82" s="277"/>
      <c r="O82" s="277"/>
      <c r="P82" s="277" t="s">
        <v>310</v>
      </c>
      <c r="Q82" s="277" t="s">
        <v>342</v>
      </c>
      <c r="R82" s="277" t="s">
        <v>341</v>
      </c>
      <c r="S82" s="277" t="s">
        <v>338</v>
      </c>
      <c r="T82" s="289"/>
      <c r="U82" s="292" t="s">
        <v>336</v>
      </c>
      <c r="V82" s="41"/>
      <c r="W82" s="285" t="s">
        <v>285</v>
      </c>
      <c r="X82" s="275"/>
      <c r="Y82" s="275"/>
      <c r="Z82" s="274"/>
      <c r="AA82" s="274"/>
      <c r="AB82" s="274"/>
      <c r="AC82" s="274"/>
      <c r="AD82" s="274"/>
      <c r="AE82" s="274"/>
      <c r="AF82" s="274"/>
      <c r="AG82" s="276"/>
      <c r="AH82" s="293"/>
      <c r="AI82" s="328" t="s">
        <v>950</v>
      </c>
      <c r="AJ82" s="274"/>
      <c r="AK82" s="274"/>
      <c r="AL82" s="329" t="s">
        <v>951</v>
      </c>
      <c r="AM82" s="275"/>
      <c r="AN82" s="274"/>
      <c r="AO82" s="277">
        <v>1908.4388489208634</v>
      </c>
      <c r="AP82" s="274"/>
      <c r="AQ82" s="292">
        <v>12</v>
      </c>
      <c r="AR82" s="25"/>
      <c r="AS82" s="25"/>
    </row>
    <row r="83" spans="1:45" ht="15" customHeight="1" x14ac:dyDescent="0.2">
      <c r="A83" s="2"/>
      <c r="B83" s="278">
        <v>1990</v>
      </c>
      <c r="C83" s="277" t="s">
        <v>66</v>
      </c>
      <c r="D83" s="274" t="s">
        <v>58</v>
      </c>
      <c r="E83" s="277"/>
      <c r="F83" s="277">
        <v>20</v>
      </c>
      <c r="G83" s="277">
        <v>9</v>
      </c>
      <c r="H83" s="289">
        <f t="shared" si="6"/>
        <v>0.22222222222222221</v>
      </c>
      <c r="I83" s="289">
        <f t="shared" si="7"/>
        <v>2.2222222222222223</v>
      </c>
      <c r="J83" s="289">
        <f t="shared" si="8"/>
        <v>2.4444444444444446</v>
      </c>
      <c r="K83" s="290">
        <f t="shared" si="9"/>
        <v>5.7777777777777777</v>
      </c>
      <c r="L83" s="41"/>
      <c r="M83" s="285" t="s">
        <v>312</v>
      </c>
      <c r="N83" s="277"/>
      <c r="O83" s="277"/>
      <c r="P83" s="277" t="s">
        <v>313</v>
      </c>
      <c r="Q83" s="277" t="s">
        <v>311</v>
      </c>
      <c r="R83" s="277" t="s">
        <v>327</v>
      </c>
      <c r="S83" s="277" t="s">
        <v>339</v>
      </c>
      <c r="T83" s="289"/>
      <c r="U83" s="292" t="s">
        <v>337</v>
      </c>
      <c r="V83" s="41"/>
      <c r="W83" s="294" t="s">
        <v>308</v>
      </c>
      <c r="X83" s="275"/>
      <c r="Y83" s="304" t="s">
        <v>356</v>
      </c>
      <c r="Z83" s="274"/>
      <c r="AA83" s="274"/>
      <c r="AB83" s="274"/>
      <c r="AC83" s="274"/>
      <c r="AD83" s="274"/>
      <c r="AE83" s="274"/>
      <c r="AF83" s="274"/>
      <c r="AG83" s="276" t="s">
        <v>357</v>
      </c>
      <c r="AH83" s="293"/>
      <c r="AI83" s="274" t="s">
        <v>952</v>
      </c>
      <c r="AJ83" s="274"/>
      <c r="AK83" s="274"/>
      <c r="AL83" s="399" t="s">
        <v>953</v>
      </c>
      <c r="AM83" s="307"/>
      <c r="AN83" s="330"/>
      <c r="AO83" s="274">
        <v>1890.7101967799642</v>
      </c>
      <c r="AP83" s="274"/>
      <c r="AQ83" s="292">
        <v>21</v>
      </c>
      <c r="AR83" s="25"/>
      <c r="AS83" s="25"/>
    </row>
    <row r="84" spans="1:45" ht="15" customHeight="1" x14ac:dyDescent="0.2">
      <c r="A84" s="2"/>
      <c r="B84" s="278">
        <v>1991</v>
      </c>
      <c r="C84" s="277" t="s">
        <v>147</v>
      </c>
      <c r="D84" s="274" t="s">
        <v>58</v>
      </c>
      <c r="E84" s="277"/>
      <c r="F84" s="277">
        <v>21</v>
      </c>
      <c r="G84" s="277">
        <v>7</v>
      </c>
      <c r="H84" s="289">
        <f t="shared" si="6"/>
        <v>0.2857142857142857</v>
      </c>
      <c r="I84" s="289">
        <f t="shared" si="7"/>
        <v>1.7142857142857142</v>
      </c>
      <c r="J84" s="289">
        <f t="shared" si="8"/>
        <v>2</v>
      </c>
      <c r="K84" s="290">
        <f t="shared" si="9"/>
        <v>5.2857142857142856</v>
      </c>
      <c r="L84" s="41"/>
      <c r="M84" s="285" t="s">
        <v>315</v>
      </c>
      <c r="N84" s="277"/>
      <c r="O84" s="277"/>
      <c r="P84" s="277" t="s">
        <v>316</v>
      </c>
      <c r="Q84" s="277" t="s">
        <v>343</v>
      </c>
      <c r="R84" s="277" t="s">
        <v>329</v>
      </c>
      <c r="S84" s="277" t="s">
        <v>340</v>
      </c>
      <c r="T84" s="289"/>
      <c r="U84" s="292" t="s">
        <v>319</v>
      </c>
      <c r="V84" s="41"/>
      <c r="W84" s="285"/>
      <c r="X84" s="275"/>
      <c r="Y84" s="275"/>
      <c r="Z84" s="274"/>
      <c r="AA84" s="274"/>
      <c r="AB84" s="274"/>
      <c r="AC84" s="274"/>
      <c r="AD84" s="274"/>
      <c r="AE84" s="274"/>
      <c r="AF84" s="274"/>
      <c r="AG84" s="276"/>
      <c r="AH84" s="293"/>
      <c r="AI84" s="274" t="s">
        <v>954</v>
      </c>
      <c r="AJ84" s="274"/>
      <c r="AK84" s="274"/>
      <c r="AL84" s="399" t="s">
        <v>955</v>
      </c>
      <c r="AM84" s="307"/>
      <c r="AN84" s="330"/>
      <c r="AO84" s="274">
        <v>1947.7597042513862</v>
      </c>
      <c r="AP84" s="274"/>
      <c r="AQ84" s="292">
        <v>7</v>
      </c>
      <c r="AR84" s="25"/>
      <c r="AS84" s="25"/>
    </row>
    <row r="85" spans="1:45" ht="15" customHeight="1" x14ac:dyDescent="0.2">
      <c r="A85" s="2"/>
      <c r="B85" s="278">
        <v>1992</v>
      </c>
      <c r="C85" s="277" t="s">
        <v>66</v>
      </c>
      <c r="D85" s="274" t="s">
        <v>58</v>
      </c>
      <c r="E85" s="277"/>
      <c r="F85" s="277">
        <v>22</v>
      </c>
      <c r="G85" s="277">
        <v>7</v>
      </c>
      <c r="H85" s="289">
        <f t="shared" si="6"/>
        <v>0.2857142857142857</v>
      </c>
      <c r="I85" s="289">
        <f t="shared" si="7"/>
        <v>1.5714285714285714</v>
      </c>
      <c r="J85" s="289">
        <f t="shared" si="8"/>
        <v>1.8571428571428572</v>
      </c>
      <c r="K85" s="290">
        <f t="shared" si="9"/>
        <v>7.7142857142857144</v>
      </c>
      <c r="L85" s="41"/>
      <c r="M85" s="285" t="s">
        <v>317</v>
      </c>
      <c r="N85" s="277"/>
      <c r="O85" s="277"/>
      <c r="P85" s="277" t="s">
        <v>318</v>
      </c>
      <c r="Q85" s="277" t="s">
        <v>344</v>
      </c>
      <c r="R85" s="277" t="s">
        <v>150</v>
      </c>
      <c r="S85" s="277" t="s">
        <v>327</v>
      </c>
      <c r="T85" s="289"/>
      <c r="U85" s="292" t="s">
        <v>263</v>
      </c>
      <c r="V85" s="41"/>
      <c r="W85" s="294" t="s">
        <v>287</v>
      </c>
      <c r="X85" s="275"/>
      <c r="Y85" s="275"/>
      <c r="Z85" s="274"/>
      <c r="AA85" s="274"/>
      <c r="AB85" s="274"/>
      <c r="AC85" s="274"/>
      <c r="AD85" s="274"/>
      <c r="AE85" s="274"/>
      <c r="AF85" s="274"/>
      <c r="AG85" s="276"/>
      <c r="AH85" s="293"/>
      <c r="AI85" s="274" t="s">
        <v>956</v>
      </c>
      <c r="AJ85" s="274"/>
      <c r="AK85" s="274"/>
      <c r="AL85" s="399" t="s">
        <v>957</v>
      </c>
      <c r="AM85" s="307"/>
      <c r="AN85" s="330"/>
      <c r="AO85" s="274">
        <v>2338.0424107142858</v>
      </c>
      <c r="AP85" s="274"/>
      <c r="AQ85" s="292">
        <v>17</v>
      </c>
      <c r="AR85" s="25"/>
      <c r="AS85" s="25"/>
    </row>
    <row r="86" spans="1:45" ht="15" customHeight="1" x14ac:dyDescent="0.25">
      <c r="A86" s="2"/>
      <c r="B86" s="278">
        <v>1993</v>
      </c>
      <c r="C86" s="277" t="s">
        <v>66</v>
      </c>
      <c r="D86" s="274" t="s">
        <v>58</v>
      </c>
      <c r="E86" s="277"/>
      <c r="F86" s="277">
        <v>23</v>
      </c>
      <c r="G86" s="277">
        <v>8</v>
      </c>
      <c r="H86" s="289">
        <f t="shared" si="6"/>
        <v>0.375</v>
      </c>
      <c r="I86" s="289">
        <f t="shared" si="7"/>
        <v>2.25</v>
      </c>
      <c r="J86" s="289">
        <f t="shared" si="8"/>
        <v>2.625</v>
      </c>
      <c r="K86" s="290">
        <f t="shared" si="9"/>
        <v>7.875</v>
      </c>
      <c r="L86" s="41"/>
      <c r="M86" s="285" t="s">
        <v>320</v>
      </c>
      <c r="N86" s="277"/>
      <c r="O86" s="277"/>
      <c r="P86" s="277" t="s">
        <v>321</v>
      </c>
      <c r="Q86" s="277" t="s">
        <v>345</v>
      </c>
      <c r="R86" s="277" t="s">
        <v>147</v>
      </c>
      <c r="S86" s="277" t="s">
        <v>150</v>
      </c>
      <c r="T86" s="289"/>
      <c r="U86" s="292" t="s">
        <v>33</v>
      </c>
      <c r="V86" s="41"/>
      <c r="W86" s="294" t="s">
        <v>308</v>
      </c>
      <c r="X86" s="275"/>
      <c r="Y86" s="305" t="s">
        <v>480</v>
      </c>
      <c r="Z86" s="306"/>
      <c r="AA86" s="274"/>
      <c r="AB86" s="274"/>
      <c r="AC86" s="274"/>
      <c r="AD86" s="274"/>
      <c r="AE86" s="275"/>
      <c r="AF86" s="295"/>
      <c r="AG86" s="307" t="s">
        <v>358</v>
      </c>
      <c r="AH86" s="290">
        <f>PRODUCT(100/49)</f>
        <v>2.0408163265306123</v>
      </c>
      <c r="AI86" s="274" t="s">
        <v>958</v>
      </c>
      <c r="AJ86" s="274"/>
      <c r="AK86" s="274"/>
      <c r="AL86" s="399" t="s">
        <v>959</v>
      </c>
      <c r="AM86" s="307"/>
      <c r="AN86" s="330"/>
      <c r="AO86" s="274">
        <v>1491.7435530085959</v>
      </c>
      <c r="AP86" s="274"/>
      <c r="AQ86" s="292">
        <v>9</v>
      </c>
      <c r="AR86" s="25"/>
      <c r="AS86" s="25"/>
    </row>
    <row r="87" spans="1:45" ht="15" customHeight="1" x14ac:dyDescent="0.2">
      <c r="A87" s="2"/>
      <c r="B87" s="278">
        <v>1994</v>
      </c>
      <c r="C87" s="277" t="s">
        <v>65</v>
      </c>
      <c r="D87" s="274" t="s">
        <v>58</v>
      </c>
      <c r="E87" s="277"/>
      <c r="F87" s="277">
        <v>24</v>
      </c>
      <c r="G87" s="277">
        <v>4</v>
      </c>
      <c r="H87" s="289">
        <f t="shared" si="6"/>
        <v>0.25</v>
      </c>
      <c r="I87" s="289">
        <f t="shared" si="7"/>
        <v>2</v>
      </c>
      <c r="J87" s="289">
        <f t="shared" si="8"/>
        <v>2.25</v>
      </c>
      <c r="K87" s="310">
        <f t="shared" si="9"/>
        <v>9.25</v>
      </c>
      <c r="L87" s="41"/>
      <c r="M87" s="285" t="s">
        <v>324</v>
      </c>
      <c r="N87" s="277"/>
      <c r="O87" s="277"/>
      <c r="P87" s="277" t="s">
        <v>325</v>
      </c>
      <c r="Q87" s="277" t="s">
        <v>346</v>
      </c>
      <c r="R87" s="277" t="s">
        <v>147</v>
      </c>
      <c r="S87" s="277" t="s">
        <v>152</v>
      </c>
      <c r="T87" s="289"/>
      <c r="U87" s="292" t="s">
        <v>152</v>
      </c>
      <c r="V87" s="41"/>
      <c r="W87" s="285"/>
      <c r="X87" s="275"/>
      <c r="Y87" s="275"/>
      <c r="Z87" s="274"/>
      <c r="AA87" s="274"/>
      <c r="AB87" s="274"/>
      <c r="AC87" s="274"/>
      <c r="AD87" s="274"/>
      <c r="AE87" s="274"/>
      <c r="AF87" s="274"/>
      <c r="AG87" s="276"/>
      <c r="AH87" s="293"/>
      <c r="AI87" s="274" t="s">
        <v>960</v>
      </c>
      <c r="AJ87" s="274"/>
      <c r="AK87" s="274"/>
      <c r="AL87" s="399" t="s">
        <v>961</v>
      </c>
      <c r="AM87" s="307"/>
      <c r="AN87" s="330"/>
      <c r="AO87" s="274">
        <v>2255.9201773835921</v>
      </c>
      <c r="AP87" s="274"/>
      <c r="AQ87" s="292">
        <v>20</v>
      </c>
      <c r="AR87" s="25"/>
      <c r="AS87" s="25"/>
    </row>
    <row r="88" spans="1:45" ht="15" customHeight="1" x14ac:dyDescent="0.2">
      <c r="A88" s="2"/>
      <c r="B88" s="278">
        <v>1995</v>
      </c>
      <c r="C88" s="277" t="s">
        <v>66</v>
      </c>
      <c r="D88" s="274" t="s">
        <v>58</v>
      </c>
      <c r="E88" s="277"/>
      <c r="F88" s="277">
        <v>25</v>
      </c>
      <c r="G88" s="277">
        <v>11</v>
      </c>
      <c r="H88" s="289">
        <f t="shared" si="6"/>
        <v>1</v>
      </c>
      <c r="I88" s="289">
        <f t="shared" si="7"/>
        <v>2.2727272727272729</v>
      </c>
      <c r="J88" s="289">
        <f t="shared" si="8"/>
        <v>3.2727272727272729</v>
      </c>
      <c r="K88" s="290">
        <f t="shared" si="9"/>
        <v>7</v>
      </c>
      <c r="L88" s="41"/>
      <c r="M88" s="285" t="s">
        <v>326</v>
      </c>
      <c r="N88" s="277"/>
      <c r="O88" s="277"/>
      <c r="P88" s="277" t="s">
        <v>327</v>
      </c>
      <c r="Q88" s="277" t="s">
        <v>347</v>
      </c>
      <c r="R88" s="311" t="s">
        <v>66</v>
      </c>
      <c r="S88" s="277" t="s">
        <v>147</v>
      </c>
      <c r="T88" s="289"/>
      <c r="U88" s="292" t="s">
        <v>65</v>
      </c>
      <c r="V88" s="41"/>
      <c r="W88" s="294" t="s">
        <v>293</v>
      </c>
      <c r="X88" s="275"/>
      <c r="Y88" s="275"/>
      <c r="Z88" s="274"/>
      <c r="AA88" s="274"/>
      <c r="AB88" s="274"/>
      <c r="AC88" s="274"/>
      <c r="AD88" s="274"/>
      <c r="AE88" s="274"/>
      <c r="AF88" s="274"/>
      <c r="AG88" s="276"/>
      <c r="AH88" s="293"/>
      <c r="AI88" s="274" t="s">
        <v>962</v>
      </c>
      <c r="AJ88" s="274"/>
      <c r="AK88" s="274"/>
      <c r="AL88" s="399" t="s">
        <v>963</v>
      </c>
      <c r="AM88" s="307"/>
      <c r="AN88" s="330"/>
      <c r="AO88" s="274">
        <v>1821.3895870736087</v>
      </c>
      <c r="AP88" s="274"/>
      <c r="AQ88" s="292">
        <v>9</v>
      </c>
      <c r="AR88" s="25"/>
      <c r="AS88" s="25"/>
    </row>
    <row r="89" spans="1:45" ht="15" customHeight="1" x14ac:dyDescent="0.2">
      <c r="A89" s="2"/>
      <c r="B89" s="278">
        <v>1996</v>
      </c>
      <c r="C89" s="277" t="s">
        <v>66</v>
      </c>
      <c r="D89" s="274" t="s">
        <v>58</v>
      </c>
      <c r="E89" s="277"/>
      <c r="F89" s="277">
        <v>26</v>
      </c>
      <c r="G89" s="277">
        <v>9</v>
      </c>
      <c r="H89" s="289">
        <f t="shared" si="6"/>
        <v>0.22222222222222221</v>
      </c>
      <c r="I89" s="309">
        <f t="shared" si="7"/>
        <v>2.4444444444444446</v>
      </c>
      <c r="J89" s="289">
        <f t="shared" si="8"/>
        <v>2.6666666666666665</v>
      </c>
      <c r="K89" s="290">
        <f t="shared" si="9"/>
        <v>5</v>
      </c>
      <c r="L89" s="41"/>
      <c r="M89" s="285" t="s">
        <v>328</v>
      </c>
      <c r="N89" s="277"/>
      <c r="O89" s="277"/>
      <c r="P89" s="277" t="s">
        <v>329</v>
      </c>
      <c r="Q89" s="277" t="s">
        <v>322</v>
      </c>
      <c r="R89" s="277" t="s">
        <v>66</v>
      </c>
      <c r="S89" s="277" t="s">
        <v>147</v>
      </c>
      <c r="T89" s="289"/>
      <c r="U89" s="292" t="s">
        <v>65</v>
      </c>
      <c r="V89" s="41"/>
      <c r="W89" s="294" t="s">
        <v>308</v>
      </c>
      <c r="X89" s="275"/>
      <c r="Y89" s="275" t="s">
        <v>359</v>
      </c>
      <c r="Z89" s="274"/>
      <c r="AA89" s="274"/>
      <c r="AB89" s="274"/>
      <c r="AC89" s="274"/>
      <c r="AD89" s="274"/>
      <c r="AE89" s="275"/>
      <c r="AF89" s="295"/>
      <c r="AG89" s="275" t="s">
        <v>360</v>
      </c>
      <c r="AH89" s="290">
        <v>2.3809523809523809</v>
      </c>
      <c r="AI89" s="274" t="s">
        <v>964</v>
      </c>
      <c r="AJ89" s="274"/>
      <c r="AK89" s="274"/>
      <c r="AL89" s="399" t="s">
        <v>965</v>
      </c>
      <c r="AM89" s="307"/>
      <c r="AN89" s="330"/>
      <c r="AO89" s="274">
        <v>1870.5101663585951</v>
      </c>
      <c r="AP89" s="274"/>
      <c r="AQ89" s="292">
        <v>17</v>
      </c>
      <c r="AR89" s="25"/>
      <c r="AS89" s="25"/>
    </row>
    <row r="90" spans="1:45" ht="15" customHeight="1" x14ac:dyDescent="0.2">
      <c r="A90" s="2"/>
      <c r="B90" s="278">
        <v>1997</v>
      </c>
      <c r="C90" s="277" t="s">
        <v>178</v>
      </c>
      <c r="D90" s="274" t="s">
        <v>95</v>
      </c>
      <c r="E90" s="277"/>
      <c r="F90" s="277">
        <v>27</v>
      </c>
      <c r="G90" s="277">
        <v>5</v>
      </c>
      <c r="H90" s="289">
        <f t="shared" si="6"/>
        <v>0.2</v>
      </c>
      <c r="I90" s="289">
        <f t="shared" si="7"/>
        <v>1</v>
      </c>
      <c r="J90" s="289">
        <f t="shared" si="8"/>
        <v>1.2</v>
      </c>
      <c r="K90" s="290">
        <f t="shared" si="9"/>
        <v>5</v>
      </c>
      <c r="L90" s="41"/>
      <c r="M90" s="285" t="s">
        <v>330</v>
      </c>
      <c r="N90" s="277"/>
      <c r="O90" s="277"/>
      <c r="P90" s="277" t="s">
        <v>329</v>
      </c>
      <c r="Q90" s="277" t="s">
        <v>322</v>
      </c>
      <c r="R90" s="277" t="s">
        <v>66</v>
      </c>
      <c r="S90" s="277" t="s">
        <v>147</v>
      </c>
      <c r="T90" s="289"/>
      <c r="U90" s="292" t="s">
        <v>65</v>
      </c>
      <c r="V90" s="41"/>
      <c r="W90" s="285"/>
      <c r="X90" s="275"/>
      <c r="Y90" s="275" t="s">
        <v>361</v>
      </c>
      <c r="Z90" s="274"/>
      <c r="AA90" s="274"/>
      <c r="AB90" s="274"/>
      <c r="AC90" s="274"/>
      <c r="AD90" s="274"/>
      <c r="AE90" s="275"/>
      <c r="AF90" s="295"/>
      <c r="AG90" s="275" t="s">
        <v>362</v>
      </c>
      <c r="AH90" s="290">
        <v>2.0202020202020203</v>
      </c>
      <c r="AI90" s="274" t="s">
        <v>966</v>
      </c>
      <c r="AJ90" s="274"/>
      <c r="AK90" s="274"/>
      <c r="AL90" s="399" t="s">
        <v>967</v>
      </c>
      <c r="AM90" s="307"/>
      <c r="AN90" s="330"/>
      <c r="AO90" s="274">
        <v>1679.9833610648918</v>
      </c>
      <c r="AP90" s="274"/>
      <c r="AQ90" s="292">
        <v>9</v>
      </c>
      <c r="AR90" s="25"/>
      <c r="AS90" s="25"/>
    </row>
    <row r="91" spans="1:45" ht="15" customHeight="1" x14ac:dyDescent="0.2">
      <c r="A91" s="2"/>
      <c r="B91" s="278">
        <v>1998</v>
      </c>
      <c r="C91" s="277" t="s">
        <v>66</v>
      </c>
      <c r="D91" s="274" t="s">
        <v>95</v>
      </c>
      <c r="E91" s="277"/>
      <c r="F91" s="277">
        <v>28</v>
      </c>
      <c r="G91" s="277">
        <v>10</v>
      </c>
      <c r="H91" s="289">
        <f t="shared" si="6"/>
        <v>0</v>
      </c>
      <c r="I91" s="289">
        <f t="shared" si="7"/>
        <v>1.8</v>
      </c>
      <c r="J91" s="289">
        <f t="shared" si="8"/>
        <v>1.8</v>
      </c>
      <c r="K91" s="290">
        <f t="shared" si="9"/>
        <v>6.1</v>
      </c>
      <c r="L91" s="41"/>
      <c r="M91" s="285" t="s">
        <v>331</v>
      </c>
      <c r="N91" s="277"/>
      <c r="O91" s="277"/>
      <c r="P91" s="277" t="s">
        <v>178</v>
      </c>
      <c r="Q91" s="277" t="s">
        <v>348</v>
      </c>
      <c r="R91" s="277" t="s">
        <v>66</v>
      </c>
      <c r="S91" s="277" t="s">
        <v>147</v>
      </c>
      <c r="T91" s="289"/>
      <c r="U91" s="292" t="s">
        <v>147</v>
      </c>
      <c r="V91" s="41"/>
      <c r="W91" s="285"/>
      <c r="X91" s="275"/>
      <c r="Y91" s="275"/>
      <c r="Z91" s="274"/>
      <c r="AA91" s="274"/>
      <c r="AB91" s="274"/>
      <c r="AC91" s="274"/>
      <c r="AD91" s="274"/>
      <c r="AE91" s="274"/>
      <c r="AF91" s="274"/>
      <c r="AG91" s="276"/>
      <c r="AH91" s="293"/>
      <c r="AI91" s="274"/>
      <c r="AJ91" s="274"/>
      <c r="AK91" s="274"/>
      <c r="AL91" s="274"/>
      <c r="AM91" s="275"/>
      <c r="AN91" s="274"/>
      <c r="AO91" s="274"/>
      <c r="AP91" s="274"/>
      <c r="AQ91" s="279"/>
      <c r="AR91" s="25"/>
      <c r="AS91" s="25"/>
    </row>
    <row r="92" spans="1:45" ht="15" customHeight="1" x14ac:dyDescent="0.2">
      <c r="A92" s="2"/>
      <c r="B92" s="278">
        <v>1999</v>
      </c>
      <c r="C92" s="277" t="s">
        <v>150</v>
      </c>
      <c r="D92" s="274" t="s">
        <v>95</v>
      </c>
      <c r="E92" s="277"/>
      <c r="F92" s="277">
        <v>29</v>
      </c>
      <c r="G92" s="277">
        <v>3</v>
      </c>
      <c r="H92" s="289">
        <f t="shared" si="6"/>
        <v>0</v>
      </c>
      <c r="I92" s="289">
        <f t="shared" si="7"/>
        <v>0.66666666666666663</v>
      </c>
      <c r="J92" s="289">
        <f t="shared" si="8"/>
        <v>0.66666666666666663</v>
      </c>
      <c r="K92" s="290">
        <f t="shared" si="9"/>
        <v>5</v>
      </c>
      <c r="L92" s="41"/>
      <c r="M92" s="285" t="s">
        <v>332</v>
      </c>
      <c r="N92" s="277"/>
      <c r="O92" s="277"/>
      <c r="P92" s="277" t="s">
        <v>265</v>
      </c>
      <c r="Q92" s="277" t="s">
        <v>347</v>
      </c>
      <c r="R92" s="277" t="s">
        <v>66</v>
      </c>
      <c r="S92" s="277" t="s">
        <v>147</v>
      </c>
      <c r="T92" s="289"/>
      <c r="U92" s="292" t="s">
        <v>147</v>
      </c>
      <c r="V92" s="41"/>
      <c r="W92" s="285" t="s">
        <v>298</v>
      </c>
      <c r="X92" s="275"/>
      <c r="Y92" s="275"/>
      <c r="Z92" s="274"/>
      <c r="AA92" s="274"/>
      <c r="AB92" s="274"/>
      <c r="AC92" s="274"/>
      <c r="AD92" s="274"/>
      <c r="AE92" s="274"/>
      <c r="AF92" s="274"/>
      <c r="AG92" s="276"/>
      <c r="AH92" s="293"/>
      <c r="AI92" s="274"/>
      <c r="AJ92" s="274"/>
      <c r="AK92" s="274"/>
      <c r="AL92" s="274"/>
      <c r="AM92" s="275"/>
      <c r="AN92" s="274"/>
      <c r="AO92" s="274"/>
      <c r="AP92" s="274"/>
      <c r="AQ92" s="279"/>
      <c r="AR92" s="25"/>
      <c r="AS92" s="25"/>
    </row>
    <row r="93" spans="1:45" ht="15" customHeight="1" x14ac:dyDescent="0.2">
      <c r="A93" s="2"/>
      <c r="B93" s="278">
        <v>2000</v>
      </c>
      <c r="C93" s="277" t="s">
        <v>147</v>
      </c>
      <c r="D93" s="274" t="s">
        <v>58</v>
      </c>
      <c r="E93" s="277"/>
      <c r="F93" s="277">
        <v>30</v>
      </c>
      <c r="G93" s="277">
        <v>11</v>
      </c>
      <c r="H93" s="289">
        <f t="shared" si="6"/>
        <v>0.18181818181818182</v>
      </c>
      <c r="I93" s="289">
        <f t="shared" si="7"/>
        <v>0.27272727272727271</v>
      </c>
      <c r="J93" s="289">
        <f t="shared" si="8"/>
        <v>0.45454545454545453</v>
      </c>
      <c r="K93" s="290">
        <f t="shared" si="9"/>
        <v>3.1818181818181817</v>
      </c>
      <c r="L93" s="41"/>
      <c r="M93" s="285" t="s">
        <v>333</v>
      </c>
      <c r="N93" s="277"/>
      <c r="O93" s="277">
        <v>21</v>
      </c>
      <c r="P93" s="277" t="s">
        <v>147</v>
      </c>
      <c r="Q93" s="277" t="s">
        <v>349</v>
      </c>
      <c r="R93" s="277" t="s">
        <v>66</v>
      </c>
      <c r="S93" s="311" t="s">
        <v>66</v>
      </c>
      <c r="T93" s="289"/>
      <c r="U93" s="292" t="s">
        <v>147</v>
      </c>
      <c r="V93" s="41"/>
      <c r="W93" s="294" t="s">
        <v>295</v>
      </c>
      <c r="X93" s="275"/>
      <c r="Y93" s="275" t="s">
        <v>363</v>
      </c>
      <c r="Z93" s="274"/>
      <c r="AA93" s="274"/>
      <c r="AB93" s="274"/>
      <c r="AC93" s="274"/>
      <c r="AD93" s="274"/>
      <c r="AE93" s="275"/>
      <c r="AF93" s="295"/>
      <c r="AG93" s="275" t="s">
        <v>364</v>
      </c>
      <c r="AH93" s="290">
        <f>PRODUCT(500/79)</f>
        <v>6.3291139240506329</v>
      </c>
      <c r="AI93" s="274"/>
      <c r="AJ93" s="274"/>
      <c r="AK93" s="274"/>
      <c r="AL93" s="274"/>
      <c r="AM93" s="275"/>
      <c r="AN93" s="274"/>
      <c r="AO93" s="274"/>
      <c r="AP93" s="274"/>
      <c r="AQ93" s="279"/>
      <c r="AR93" s="25"/>
      <c r="AS93" s="25"/>
    </row>
    <row r="94" spans="1:45" ht="15" customHeight="1" x14ac:dyDescent="0.2">
      <c r="A94" s="2"/>
      <c r="B94" s="278">
        <v>2001</v>
      </c>
      <c r="C94" s="277" t="s">
        <v>66</v>
      </c>
      <c r="D94" s="274" t="s">
        <v>58</v>
      </c>
      <c r="E94" s="277"/>
      <c r="F94" s="277">
        <v>31</v>
      </c>
      <c r="G94" s="277">
        <v>9</v>
      </c>
      <c r="H94" s="289">
        <f t="shared" si="6"/>
        <v>0</v>
      </c>
      <c r="I94" s="289">
        <f t="shared" si="7"/>
        <v>1.7777777777777777</v>
      </c>
      <c r="J94" s="289">
        <f t="shared" si="8"/>
        <v>1.7777777777777777</v>
      </c>
      <c r="K94" s="290">
        <f t="shared" si="9"/>
        <v>3.8888888888888888</v>
      </c>
      <c r="L94" s="41"/>
      <c r="M94" s="285" t="s">
        <v>334</v>
      </c>
      <c r="N94" s="277"/>
      <c r="O94" s="277"/>
      <c r="P94" s="277" t="s">
        <v>147</v>
      </c>
      <c r="Q94" s="277" t="s">
        <v>319</v>
      </c>
      <c r="R94" s="277" t="s">
        <v>66</v>
      </c>
      <c r="S94" s="277" t="s">
        <v>66</v>
      </c>
      <c r="T94" s="289"/>
      <c r="U94" s="292" t="s">
        <v>147</v>
      </c>
      <c r="V94" s="41"/>
      <c r="W94" s="285"/>
      <c r="X94" s="275"/>
      <c r="Y94" s="275"/>
      <c r="Z94" s="274"/>
      <c r="AA94" s="274"/>
      <c r="AB94" s="274"/>
      <c r="AC94" s="274"/>
      <c r="AD94" s="274"/>
      <c r="AE94" s="274"/>
      <c r="AF94" s="274"/>
      <c r="AG94" s="276"/>
      <c r="AH94" s="293"/>
      <c r="AI94" s="274"/>
      <c r="AJ94" s="274"/>
      <c r="AK94" s="274"/>
      <c r="AL94" s="274"/>
      <c r="AM94" s="275"/>
      <c r="AN94" s="274"/>
      <c r="AO94" s="274"/>
      <c r="AP94" s="274"/>
      <c r="AQ94" s="279"/>
      <c r="AR94" s="25"/>
      <c r="AS94" s="25"/>
    </row>
    <row r="95" spans="1:45" ht="15" customHeight="1" x14ac:dyDescent="0.2">
      <c r="A95" s="2"/>
      <c r="B95" s="278">
        <v>2002</v>
      </c>
      <c r="C95" s="277" t="s">
        <v>66</v>
      </c>
      <c r="D95" s="274" t="s">
        <v>58</v>
      </c>
      <c r="E95" s="277"/>
      <c r="F95" s="277">
        <v>32</v>
      </c>
      <c r="G95" s="277">
        <v>10</v>
      </c>
      <c r="H95" s="289">
        <f t="shared" si="6"/>
        <v>0.6</v>
      </c>
      <c r="I95" s="289">
        <f t="shared" si="7"/>
        <v>0.6</v>
      </c>
      <c r="J95" s="289">
        <f t="shared" si="8"/>
        <v>1.2</v>
      </c>
      <c r="K95" s="290">
        <f t="shared" si="9"/>
        <v>3.8</v>
      </c>
      <c r="L95" s="41"/>
      <c r="M95" s="285" t="s">
        <v>335</v>
      </c>
      <c r="N95" s="277"/>
      <c r="O95" s="277"/>
      <c r="P95" s="311" t="s">
        <v>66</v>
      </c>
      <c r="Q95" s="311" t="s">
        <v>314</v>
      </c>
      <c r="R95" s="277" t="s">
        <v>66</v>
      </c>
      <c r="S95" s="277" t="s">
        <v>147</v>
      </c>
      <c r="T95" s="289"/>
      <c r="U95" s="312" t="s">
        <v>66</v>
      </c>
      <c r="V95" s="41"/>
      <c r="W95" s="285"/>
      <c r="X95" s="275"/>
      <c r="Y95" s="275"/>
      <c r="Z95" s="274"/>
      <c r="AA95" s="274"/>
      <c r="AB95" s="274"/>
      <c r="AC95" s="274"/>
      <c r="AD95" s="274"/>
      <c r="AE95" s="274"/>
      <c r="AF95" s="274"/>
      <c r="AG95" s="276"/>
      <c r="AH95" s="293"/>
      <c r="AI95" s="274"/>
      <c r="AJ95" s="274"/>
      <c r="AK95" s="274"/>
      <c r="AL95" s="274"/>
      <c r="AM95" s="275"/>
      <c r="AN95" s="274"/>
      <c r="AO95" s="274"/>
      <c r="AP95" s="274"/>
      <c r="AQ95" s="279"/>
      <c r="AR95" s="25"/>
      <c r="AS95" s="25"/>
    </row>
    <row r="96" spans="1:45" s="10" customFormat="1" ht="15" customHeight="1" x14ac:dyDescent="0.25">
      <c r="A96" s="24"/>
      <c r="B96" s="280"/>
      <c r="C96" s="282"/>
      <c r="D96" s="282"/>
      <c r="E96" s="282"/>
      <c r="F96" s="282"/>
      <c r="G96" s="282"/>
      <c r="H96" s="282"/>
      <c r="I96" s="282"/>
      <c r="J96" s="282"/>
      <c r="K96" s="284"/>
      <c r="L96" s="41"/>
      <c r="M96" s="280"/>
      <c r="N96" s="282"/>
      <c r="O96" s="282"/>
      <c r="P96" s="282"/>
      <c r="Q96" s="282"/>
      <c r="R96" s="282"/>
      <c r="S96" s="282"/>
      <c r="T96" s="282"/>
      <c r="U96" s="298"/>
      <c r="V96" s="41"/>
      <c r="W96" s="280"/>
      <c r="X96" s="282"/>
      <c r="Y96" s="282"/>
      <c r="Z96" s="282"/>
      <c r="AA96" s="282"/>
      <c r="AB96" s="282"/>
      <c r="AC96" s="282"/>
      <c r="AD96" s="282"/>
      <c r="AE96" s="282"/>
      <c r="AF96" s="282"/>
      <c r="AG96" s="282"/>
      <c r="AH96" s="284"/>
      <c r="AI96" s="282"/>
      <c r="AJ96" s="282"/>
      <c r="AK96" s="282"/>
      <c r="AL96" s="282"/>
      <c r="AM96" s="282"/>
      <c r="AN96" s="282"/>
      <c r="AO96" s="282"/>
      <c r="AP96" s="282"/>
      <c r="AQ96" s="284"/>
      <c r="AR96" s="38"/>
      <c r="AS96" s="42"/>
    </row>
    <row r="97" spans="1:45" s="10" customFormat="1" ht="15" customHeight="1" x14ac:dyDescent="0.25">
      <c r="A97" s="24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25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42"/>
    </row>
    <row r="98" spans="1:45" s="10" customFormat="1" ht="15" customHeight="1" x14ac:dyDescent="0.25">
      <c r="A98" s="24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25"/>
      <c r="AM98" s="25"/>
      <c r="AN98" s="25"/>
      <c r="AO98" s="38"/>
      <c r="AP98" s="38"/>
      <c r="AQ98" s="38"/>
      <c r="AR98" s="42"/>
      <c r="AS98" s="42"/>
    </row>
    <row r="99" spans="1:45" s="10" customFormat="1" ht="15" customHeight="1" x14ac:dyDescent="0.25">
      <c r="A99" s="24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25"/>
      <c r="AM99" s="25"/>
      <c r="AN99" s="25"/>
      <c r="AO99" s="38"/>
      <c r="AP99" s="38"/>
      <c r="AQ99" s="38"/>
      <c r="AR99" s="42"/>
      <c r="AS99" s="42"/>
    </row>
    <row r="100" spans="1:45" s="10" customFormat="1" ht="15" customHeight="1" x14ac:dyDescent="0.25">
      <c r="A100" s="24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25"/>
      <c r="AM100" s="25"/>
      <c r="AN100" s="25"/>
      <c r="AO100" s="38"/>
      <c r="AP100" s="38"/>
      <c r="AQ100" s="38"/>
      <c r="AR100" s="42"/>
      <c r="AS100" s="42"/>
    </row>
    <row r="101" spans="1:45" s="10" customFormat="1" ht="15" customHeight="1" x14ac:dyDescent="0.25">
      <c r="A101" s="24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25"/>
      <c r="AM101" s="25"/>
      <c r="AN101" s="25"/>
      <c r="AO101" s="38"/>
      <c r="AP101" s="38"/>
      <c r="AQ101" s="38"/>
      <c r="AR101" s="42"/>
      <c r="AS101" s="42"/>
    </row>
    <row r="102" spans="1:45" s="10" customFormat="1" ht="15" customHeight="1" x14ac:dyDescent="0.25">
      <c r="A102" s="24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25"/>
      <c r="AM102" s="25"/>
      <c r="AN102" s="25"/>
      <c r="AO102" s="38"/>
      <c r="AP102" s="38"/>
      <c r="AQ102" s="38"/>
      <c r="AR102" s="42"/>
      <c r="AS102" s="42"/>
    </row>
    <row r="103" spans="1:45" s="10" customFormat="1" ht="15" customHeight="1" x14ac:dyDescent="0.25">
      <c r="A103" s="24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25"/>
      <c r="AM103" s="25"/>
      <c r="AN103" s="25"/>
      <c r="AO103" s="38"/>
      <c r="AP103" s="38"/>
      <c r="AQ103" s="38"/>
      <c r="AR103" s="42"/>
      <c r="AS103" s="42"/>
    </row>
    <row r="104" spans="1:45" s="10" customFormat="1" ht="15" customHeight="1" x14ac:dyDescent="0.25">
      <c r="A104" s="24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25"/>
      <c r="AM104" s="25"/>
      <c r="AN104" s="25"/>
      <c r="AO104" s="38"/>
      <c r="AP104" s="38"/>
      <c r="AQ104" s="38"/>
      <c r="AR104" s="42"/>
      <c r="AS104" s="42"/>
    </row>
    <row r="105" spans="1:45" s="10" customFormat="1" ht="15" customHeight="1" x14ac:dyDescent="0.25">
      <c r="A105" s="24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25"/>
      <c r="AM105" s="25"/>
      <c r="AN105" s="25"/>
      <c r="AO105" s="38"/>
      <c r="AP105" s="38"/>
      <c r="AQ105" s="38"/>
      <c r="AR105" s="42"/>
      <c r="AS105" s="42"/>
    </row>
    <row r="106" spans="1:45" s="10" customFormat="1" ht="15" customHeight="1" x14ac:dyDescent="0.25">
      <c r="A106" s="24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25"/>
      <c r="AM106" s="25"/>
      <c r="AN106" s="25"/>
      <c r="AO106" s="38"/>
      <c r="AP106" s="38"/>
      <c r="AQ106" s="38"/>
      <c r="AR106" s="42"/>
      <c r="AS106" s="3"/>
    </row>
    <row r="107" spans="1:45" s="10" customFormat="1" ht="15" customHeight="1" x14ac:dyDescent="0.25">
      <c r="A107" s="24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25"/>
      <c r="AM107" s="25"/>
      <c r="AN107" s="25"/>
      <c r="AO107" s="38"/>
      <c r="AP107" s="38"/>
      <c r="AQ107" s="38"/>
      <c r="AR107" s="42"/>
      <c r="AS107" s="3"/>
    </row>
    <row r="108" spans="1:45" s="10" customFormat="1" ht="15" customHeight="1" x14ac:dyDescent="0.25">
      <c r="A108" s="24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25"/>
      <c r="AM108" s="25"/>
      <c r="AN108" s="25"/>
      <c r="AO108" s="38"/>
      <c r="AP108" s="38"/>
      <c r="AQ108" s="38"/>
      <c r="AR108" s="42"/>
      <c r="AS108" s="3"/>
    </row>
    <row r="109" spans="1:45" s="10" customFormat="1" ht="15" customHeight="1" x14ac:dyDescent="0.25">
      <c r="A109" s="24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25"/>
      <c r="AM109" s="25"/>
      <c r="AN109" s="25"/>
      <c r="AO109" s="38"/>
      <c r="AP109" s="38"/>
      <c r="AQ109" s="38"/>
      <c r="AR109" s="42"/>
      <c r="AS109" s="3"/>
    </row>
    <row r="110" spans="1:45" s="10" customFormat="1" ht="15" customHeight="1" x14ac:dyDescent="0.25">
      <c r="A110" s="24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25"/>
      <c r="AM110" s="25"/>
      <c r="AN110" s="25"/>
      <c r="AO110" s="38"/>
      <c r="AP110" s="38"/>
      <c r="AQ110" s="38"/>
      <c r="AR110" s="42"/>
      <c r="AS110" s="3"/>
    </row>
    <row r="111" spans="1:45" s="10" customFormat="1" ht="15" customHeight="1" x14ac:dyDescent="0.25">
      <c r="A111" s="24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25"/>
      <c r="AM111" s="25"/>
      <c r="AN111" s="25"/>
      <c r="AO111" s="38"/>
      <c r="AP111" s="38"/>
      <c r="AQ111" s="38"/>
      <c r="AR111" s="42"/>
      <c r="AS111" s="3"/>
    </row>
    <row r="112" spans="1:45" s="10" customFormat="1" ht="15" customHeight="1" x14ac:dyDescent="0.25">
      <c r="A112" s="24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25"/>
      <c r="AM112" s="25"/>
      <c r="AN112" s="25"/>
      <c r="AO112" s="38"/>
      <c r="AP112" s="38"/>
      <c r="AQ112" s="38"/>
      <c r="AR112" s="42"/>
      <c r="AS112" s="3"/>
    </row>
    <row r="113" spans="1:45" s="10" customFormat="1" ht="15" customHeight="1" x14ac:dyDescent="0.25">
      <c r="A113" s="24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25"/>
      <c r="AM113" s="25"/>
      <c r="AN113" s="25"/>
      <c r="AO113" s="38"/>
      <c r="AP113" s="38"/>
      <c r="AQ113" s="38"/>
      <c r="AR113" s="42"/>
      <c r="AS113" s="3"/>
    </row>
    <row r="114" spans="1:45" s="10" customFormat="1" ht="15" customHeight="1" x14ac:dyDescent="0.25">
      <c r="A114" s="24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25"/>
      <c r="AM114" s="25"/>
      <c r="AN114" s="25"/>
      <c r="AO114" s="38"/>
      <c r="AP114" s="38"/>
      <c r="AQ114" s="38"/>
      <c r="AR114" s="42"/>
      <c r="AS114" s="3"/>
    </row>
    <row r="115" spans="1:45" s="10" customFormat="1" ht="15" customHeight="1" x14ac:dyDescent="0.25">
      <c r="A115" s="24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25"/>
      <c r="AM115" s="25"/>
      <c r="AN115" s="25"/>
      <c r="AO115" s="38"/>
      <c r="AP115" s="38"/>
      <c r="AQ115" s="38"/>
      <c r="AR115" s="42"/>
      <c r="AS115" s="3"/>
    </row>
    <row r="116" spans="1:45" s="10" customFormat="1" ht="15" customHeight="1" x14ac:dyDescent="0.25">
      <c r="A116" s="24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25"/>
      <c r="AM116" s="25"/>
      <c r="AN116" s="25"/>
      <c r="AO116" s="38"/>
      <c r="AP116" s="38"/>
      <c r="AQ116" s="38"/>
      <c r="AR116" s="42"/>
      <c r="AS116" s="3"/>
    </row>
    <row r="117" spans="1:45" s="10" customFormat="1" ht="15" customHeight="1" x14ac:dyDescent="0.25">
      <c r="A117" s="24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25"/>
      <c r="AM117" s="25"/>
      <c r="AN117" s="25"/>
      <c r="AO117" s="38"/>
      <c r="AP117" s="38"/>
      <c r="AQ117" s="38"/>
      <c r="AR117" s="42"/>
      <c r="AS117" s="3"/>
    </row>
    <row r="118" spans="1:45" s="10" customFormat="1" ht="15" customHeight="1" x14ac:dyDescent="0.25">
      <c r="A118" s="24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41"/>
      <c r="AG118" s="38"/>
      <c r="AH118" s="38"/>
      <c r="AI118" s="38"/>
      <c r="AJ118" s="38"/>
      <c r="AK118" s="38"/>
      <c r="AL118" s="25"/>
      <c r="AM118" s="25"/>
      <c r="AN118" s="25"/>
      <c r="AO118" s="38"/>
      <c r="AP118" s="38"/>
      <c r="AQ118" s="38"/>
      <c r="AR118" s="42"/>
      <c r="AS118" s="3"/>
    </row>
    <row r="119" spans="1:45" s="10" customFormat="1" ht="15" customHeight="1" x14ac:dyDescent="0.25">
      <c r="A119" s="24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41"/>
      <c r="AG119" s="38"/>
      <c r="AH119" s="38"/>
      <c r="AI119" s="38"/>
      <c r="AJ119" s="38"/>
      <c r="AK119" s="38"/>
      <c r="AL119" s="25"/>
      <c r="AM119" s="25"/>
      <c r="AN119" s="25"/>
      <c r="AO119" s="38"/>
      <c r="AP119" s="38"/>
      <c r="AQ119" s="38"/>
      <c r="AR119" s="42"/>
      <c r="AS119" s="3"/>
    </row>
    <row r="120" spans="1:45" s="10" customFormat="1" ht="15" customHeight="1" x14ac:dyDescent="0.25">
      <c r="A120" s="24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41"/>
      <c r="AG120" s="38"/>
      <c r="AH120" s="38"/>
      <c r="AI120" s="38"/>
      <c r="AJ120" s="38"/>
      <c r="AK120" s="38"/>
      <c r="AL120" s="25"/>
      <c r="AM120" s="25"/>
      <c r="AN120" s="25"/>
      <c r="AO120" s="38"/>
      <c r="AP120" s="38"/>
      <c r="AQ120" s="38"/>
      <c r="AR120" s="42"/>
      <c r="AS120" s="3"/>
    </row>
    <row r="121" spans="1:45" s="10" customFormat="1" ht="15" customHeight="1" x14ac:dyDescent="0.25">
      <c r="A121" s="24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41"/>
      <c r="AG121" s="38"/>
      <c r="AH121" s="38"/>
      <c r="AI121" s="38"/>
      <c r="AJ121" s="38"/>
      <c r="AK121" s="38"/>
      <c r="AL121" s="25"/>
      <c r="AM121" s="25"/>
      <c r="AN121" s="25"/>
      <c r="AO121" s="38"/>
      <c r="AP121" s="38"/>
      <c r="AQ121" s="38"/>
      <c r="AR121" s="42"/>
      <c r="AS121" s="3"/>
    </row>
    <row r="122" spans="1:45" s="10" customFormat="1" ht="15" customHeight="1" x14ac:dyDescent="0.25">
      <c r="A122" s="24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41"/>
      <c r="AG122" s="38"/>
      <c r="AH122" s="38"/>
      <c r="AI122" s="38"/>
      <c r="AJ122" s="38"/>
      <c r="AK122" s="38"/>
      <c r="AL122" s="25"/>
      <c r="AM122" s="25"/>
      <c r="AN122" s="25"/>
      <c r="AO122" s="38"/>
      <c r="AP122" s="38"/>
      <c r="AQ122" s="38"/>
      <c r="AR122" s="42"/>
      <c r="AS122" s="3"/>
    </row>
    <row r="123" spans="1:45" s="10" customFormat="1" ht="15" customHeight="1" x14ac:dyDescent="0.25">
      <c r="A123" s="24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41"/>
      <c r="AG123" s="38"/>
      <c r="AH123" s="38"/>
      <c r="AI123" s="38"/>
      <c r="AJ123" s="38"/>
      <c r="AK123" s="38"/>
      <c r="AL123" s="25"/>
      <c r="AM123" s="25"/>
      <c r="AN123" s="25"/>
      <c r="AO123" s="38"/>
      <c r="AP123" s="38"/>
      <c r="AQ123" s="38"/>
      <c r="AR123" s="42"/>
      <c r="AS123" s="3"/>
    </row>
    <row r="124" spans="1:45" s="10" customFormat="1" ht="15" customHeight="1" x14ac:dyDescent="0.25">
      <c r="A124" s="24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41"/>
      <c r="AG124" s="38"/>
      <c r="AH124" s="38"/>
      <c r="AI124" s="38"/>
      <c r="AJ124" s="38"/>
      <c r="AK124" s="38"/>
      <c r="AL124" s="25"/>
      <c r="AM124" s="25"/>
      <c r="AN124" s="25"/>
      <c r="AO124" s="38"/>
      <c r="AP124" s="38"/>
      <c r="AQ124" s="38"/>
      <c r="AR124" s="42"/>
      <c r="AS124" s="3"/>
    </row>
    <row r="125" spans="1:45" s="10" customFormat="1" ht="15" customHeight="1" x14ac:dyDescent="0.25">
      <c r="A125" s="24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41"/>
      <c r="AG125" s="38"/>
      <c r="AH125" s="38"/>
      <c r="AI125" s="38"/>
      <c r="AJ125" s="38"/>
      <c r="AK125" s="38"/>
      <c r="AL125" s="25"/>
      <c r="AM125" s="25"/>
      <c r="AN125" s="25"/>
      <c r="AO125" s="38"/>
      <c r="AP125" s="38"/>
      <c r="AQ125" s="38"/>
      <c r="AR125" s="42"/>
      <c r="AS125" s="3"/>
    </row>
    <row r="126" spans="1:45" s="10" customFormat="1" ht="15" customHeight="1" x14ac:dyDescent="0.25">
      <c r="A126" s="24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41"/>
      <c r="AG126" s="38"/>
      <c r="AH126" s="38"/>
      <c r="AI126" s="38"/>
      <c r="AJ126" s="38"/>
      <c r="AK126" s="38"/>
      <c r="AL126" s="25"/>
      <c r="AM126" s="25"/>
      <c r="AN126" s="25"/>
      <c r="AO126" s="38"/>
      <c r="AP126" s="38"/>
      <c r="AQ126" s="38"/>
      <c r="AR126" s="42"/>
      <c r="AS126" s="3"/>
    </row>
    <row r="127" spans="1:45" s="10" customFormat="1" ht="15" customHeight="1" x14ac:dyDescent="0.25">
      <c r="A127" s="24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41"/>
      <c r="AG127" s="38"/>
      <c r="AH127" s="38"/>
      <c r="AI127" s="38"/>
      <c r="AJ127" s="38"/>
      <c r="AK127" s="38"/>
      <c r="AL127" s="25"/>
      <c r="AM127" s="25"/>
      <c r="AN127" s="25"/>
      <c r="AO127" s="38"/>
      <c r="AP127" s="38"/>
      <c r="AQ127" s="38"/>
      <c r="AR127" s="42"/>
      <c r="AS127" s="3"/>
    </row>
    <row r="128" spans="1:45" s="10" customFormat="1" ht="15" customHeight="1" x14ac:dyDescent="0.25">
      <c r="A128" s="24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41"/>
      <c r="AG128" s="38"/>
      <c r="AH128" s="38"/>
      <c r="AI128" s="38"/>
      <c r="AJ128" s="38"/>
      <c r="AK128" s="38"/>
      <c r="AL128" s="25"/>
      <c r="AM128" s="25"/>
      <c r="AN128" s="25"/>
      <c r="AO128" s="38"/>
      <c r="AP128" s="38"/>
      <c r="AQ128" s="38"/>
      <c r="AR128" s="42"/>
      <c r="AS128" s="3"/>
    </row>
    <row r="129" spans="1:45" s="10" customFormat="1" ht="15" customHeight="1" x14ac:dyDescent="0.25">
      <c r="A129" s="24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41"/>
      <c r="AG129" s="38"/>
      <c r="AH129" s="38"/>
      <c r="AI129" s="38"/>
      <c r="AJ129" s="38"/>
      <c r="AK129" s="38"/>
      <c r="AL129" s="25"/>
      <c r="AM129" s="25"/>
      <c r="AN129" s="25"/>
      <c r="AO129" s="38"/>
      <c r="AP129" s="38"/>
      <c r="AQ129" s="38"/>
      <c r="AR129" s="42"/>
      <c r="AS129" s="3"/>
    </row>
    <row r="130" spans="1:45" s="10" customFormat="1" ht="15" customHeight="1" x14ac:dyDescent="0.25">
      <c r="A130" s="24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41"/>
      <c r="AG130" s="38"/>
      <c r="AH130" s="38"/>
      <c r="AI130" s="38"/>
      <c r="AJ130" s="38"/>
      <c r="AK130" s="38"/>
      <c r="AL130" s="25"/>
      <c r="AM130" s="25"/>
      <c r="AN130" s="25"/>
      <c r="AO130" s="38"/>
      <c r="AP130" s="38"/>
      <c r="AQ130" s="38"/>
      <c r="AR130" s="42"/>
      <c r="AS130" s="3"/>
    </row>
    <row r="131" spans="1:45" s="10" customFormat="1" ht="15" customHeight="1" x14ac:dyDescent="0.25">
      <c r="A131" s="24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41"/>
      <c r="AG131" s="38"/>
      <c r="AH131" s="38"/>
      <c r="AI131" s="38"/>
      <c r="AJ131" s="38"/>
      <c r="AK131" s="38"/>
      <c r="AL131" s="25"/>
      <c r="AM131" s="25"/>
      <c r="AN131" s="25"/>
      <c r="AO131" s="38"/>
      <c r="AP131" s="38"/>
      <c r="AQ131" s="38"/>
      <c r="AR131" s="42"/>
      <c r="AS131" s="3"/>
    </row>
    <row r="132" spans="1:45" s="10" customFormat="1" ht="15" customHeight="1" x14ac:dyDescent="0.25">
      <c r="A132" s="24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41"/>
      <c r="AG132" s="38"/>
      <c r="AH132" s="38"/>
      <c r="AI132" s="38"/>
      <c r="AJ132" s="38"/>
      <c r="AK132" s="38"/>
      <c r="AL132" s="25"/>
      <c r="AM132" s="25"/>
      <c r="AN132" s="25"/>
      <c r="AO132" s="38"/>
      <c r="AP132" s="38"/>
      <c r="AQ132" s="38"/>
      <c r="AR132" s="42"/>
      <c r="AS132" s="3"/>
    </row>
    <row r="133" spans="1:45" s="10" customFormat="1" ht="15" customHeight="1" x14ac:dyDescent="0.25">
      <c r="A133" s="24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41"/>
      <c r="AG133" s="38"/>
      <c r="AH133" s="38"/>
      <c r="AI133" s="38"/>
      <c r="AJ133" s="38"/>
      <c r="AK133" s="38"/>
      <c r="AL133" s="25"/>
      <c r="AM133" s="25"/>
      <c r="AN133" s="25"/>
      <c r="AO133" s="38"/>
      <c r="AP133" s="38"/>
      <c r="AQ133" s="38"/>
      <c r="AR133" s="42"/>
      <c r="AS133" s="3"/>
    </row>
    <row r="134" spans="1:45" s="10" customFormat="1" ht="15" customHeight="1" x14ac:dyDescent="0.25">
      <c r="A134" s="24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41"/>
      <c r="AG134" s="38"/>
      <c r="AH134" s="38"/>
      <c r="AI134" s="38"/>
      <c r="AJ134" s="38"/>
      <c r="AK134" s="38"/>
      <c r="AL134" s="25"/>
      <c r="AM134" s="25"/>
      <c r="AN134" s="25"/>
      <c r="AO134" s="38"/>
      <c r="AP134" s="38"/>
      <c r="AQ134" s="38"/>
      <c r="AR134" s="42"/>
      <c r="AS134" s="3"/>
    </row>
    <row r="135" spans="1:45" s="10" customFormat="1" ht="15" customHeight="1" x14ac:dyDescent="0.25">
      <c r="A135" s="24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41"/>
      <c r="AG135" s="38"/>
      <c r="AH135" s="38"/>
      <c r="AI135" s="38"/>
      <c r="AJ135" s="38"/>
      <c r="AK135" s="38"/>
      <c r="AL135" s="25"/>
      <c r="AM135" s="25"/>
      <c r="AN135" s="25"/>
      <c r="AO135" s="38"/>
      <c r="AP135" s="38"/>
      <c r="AQ135" s="38"/>
      <c r="AR135" s="42"/>
      <c r="AS135" s="3"/>
    </row>
    <row r="136" spans="1:45" s="10" customFormat="1" ht="15" customHeight="1" x14ac:dyDescent="0.25">
      <c r="A136" s="24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41"/>
      <c r="AG136" s="38"/>
      <c r="AH136" s="38"/>
      <c r="AI136" s="38"/>
      <c r="AJ136" s="38"/>
      <c r="AK136" s="38"/>
      <c r="AL136" s="25"/>
      <c r="AM136" s="25"/>
      <c r="AN136" s="25"/>
      <c r="AO136" s="38"/>
      <c r="AP136" s="38"/>
      <c r="AQ136" s="38"/>
      <c r="AR136" s="42"/>
      <c r="AS136" s="3"/>
    </row>
    <row r="137" spans="1:45" s="10" customFormat="1" ht="15" customHeight="1" x14ac:dyDescent="0.25">
      <c r="A137" s="24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41"/>
      <c r="AG137" s="38"/>
      <c r="AH137" s="38"/>
      <c r="AI137" s="38"/>
      <c r="AJ137" s="38"/>
      <c r="AK137" s="38"/>
      <c r="AL137" s="25"/>
      <c r="AM137" s="25"/>
      <c r="AN137" s="25"/>
      <c r="AO137" s="38"/>
      <c r="AP137" s="38"/>
      <c r="AQ137" s="38"/>
      <c r="AR137" s="42"/>
      <c r="AS137" s="3"/>
    </row>
    <row r="138" spans="1:45" s="10" customFormat="1" ht="15" customHeight="1" x14ac:dyDescent="0.25">
      <c r="A138" s="24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41"/>
      <c r="AG138" s="38"/>
      <c r="AH138" s="38"/>
      <c r="AI138" s="38"/>
      <c r="AJ138" s="38"/>
      <c r="AK138" s="38"/>
      <c r="AL138" s="25"/>
      <c r="AM138" s="25"/>
      <c r="AN138" s="25"/>
      <c r="AO138" s="38"/>
      <c r="AP138" s="38"/>
      <c r="AQ138" s="38"/>
      <c r="AR138" s="42"/>
      <c r="AS138" s="3"/>
    </row>
    <row r="139" spans="1:45" s="10" customFormat="1" ht="15" customHeight="1" x14ac:dyDescent="0.25">
      <c r="A139" s="24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41"/>
      <c r="AG139" s="38"/>
      <c r="AH139" s="38"/>
      <c r="AI139" s="38"/>
      <c r="AJ139" s="38"/>
      <c r="AK139" s="38"/>
      <c r="AL139" s="25"/>
      <c r="AM139" s="25"/>
      <c r="AN139" s="25"/>
      <c r="AO139" s="38"/>
      <c r="AP139" s="38"/>
      <c r="AQ139" s="38"/>
      <c r="AR139" s="42"/>
      <c r="AS139" s="3"/>
    </row>
    <row r="140" spans="1:45" s="10" customFormat="1" ht="15" customHeight="1" x14ac:dyDescent="0.25">
      <c r="A140" s="24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41"/>
      <c r="AG140" s="38"/>
      <c r="AH140" s="38"/>
      <c r="AI140" s="38"/>
      <c r="AJ140" s="38"/>
      <c r="AK140" s="38"/>
      <c r="AL140" s="25"/>
      <c r="AM140" s="25"/>
      <c r="AN140" s="25"/>
      <c r="AO140" s="38"/>
      <c r="AP140" s="38"/>
      <c r="AQ140" s="38"/>
      <c r="AR140" s="42"/>
      <c r="AS140" s="3"/>
    </row>
    <row r="141" spans="1:45" s="10" customFormat="1" ht="15" customHeight="1" x14ac:dyDescent="0.25">
      <c r="A141" s="24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41"/>
      <c r="AG141" s="38"/>
      <c r="AH141" s="38"/>
      <c r="AI141" s="38"/>
      <c r="AJ141" s="38"/>
      <c r="AK141" s="38"/>
      <c r="AL141" s="25"/>
      <c r="AM141" s="25"/>
      <c r="AN141" s="25"/>
      <c r="AO141" s="38"/>
      <c r="AP141" s="38"/>
      <c r="AQ141" s="38"/>
      <c r="AR141" s="42"/>
      <c r="AS141" s="3"/>
    </row>
    <row r="142" spans="1:45" s="10" customFormat="1" ht="15" customHeight="1" x14ac:dyDescent="0.25">
      <c r="A142" s="24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41"/>
      <c r="AG142" s="38"/>
      <c r="AH142" s="38"/>
      <c r="AI142" s="38"/>
      <c r="AJ142" s="38"/>
      <c r="AK142" s="38"/>
      <c r="AL142" s="25"/>
      <c r="AM142" s="25"/>
      <c r="AN142" s="25"/>
      <c r="AO142" s="38"/>
      <c r="AP142" s="38"/>
      <c r="AQ142" s="38"/>
      <c r="AR142" s="42"/>
      <c r="AS142" s="3"/>
    </row>
    <row r="143" spans="1:45" s="10" customFormat="1" ht="15" customHeight="1" x14ac:dyDescent="0.25">
      <c r="A143" s="24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41"/>
      <c r="AG143" s="38"/>
      <c r="AH143" s="38"/>
      <c r="AI143" s="38"/>
      <c r="AJ143" s="38"/>
      <c r="AK143" s="38"/>
      <c r="AL143" s="25"/>
      <c r="AM143" s="25"/>
      <c r="AN143" s="25"/>
      <c r="AO143" s="38"/>
      <c r="AP143" s="38"/>
      <c r="AQ143" s="38"/>
      <c r="AR143" s="42"/>
      <c r="AS143" s="3"/>
    </row>
    <row r="144" spans="1:45" s="10" customFormat="1" ht="15" customHeight="1" x14ac:dyDescent="0.25">
      <c r="A144" s="24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41"/>
      <c r="AG144" s="38"/>
      <c r="AH144" s="38"/>
      <c r="AI144" s="38"/>
      <c r="AJ144" s="38"/>
      <c r="AK144" s="38"/>
      <c r="AL144" s="25"/>
      <c r="AM144" s="25"/>
      <c r="AN144" s="25"/>
      <c r="AO144" s="38"/>
      <c r="AP144" s="38"/>
      <c r="AQ144" s="38"/>
      <c r="AR144" s="42"/>
      <c r="AS144" s="3"/>
    </row>
    <row r="145" spans="1:45" s="10" customFormat="1" ht="15" customHeight="1" x14ac:dyDescent="0.25">
      <c r="A145" s="24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41"/>
      <c r="AG145" s="38"/>
      <c r="AH145" s="38"/>
      <c r="AI145" s="38"/>
      <c r="AJ145" s="38"/>
      <c r="AK145" s="38"/>
      <c r="AL145" s="25"/>
      <c r="AM145" s="25"/>
      <c r="AN145" s="25"/>
      <c r="AO145" s="38"/>
      <c r="AP145" s="38"/>
      <c r="AQ145" s="38"/>
      <c r="AR145" s="42"/>
      <c r="AS145" s="3"/>
    </row>
    <row r="146" spans="1:45" s="10" customFormat="1" ht="15" customHeight="1" x14ac:dyDescent="0.25">
      <c r="A146" s="24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41"/>
      <c r="AG146" s="38"/>
      <c r="AH146" s="38"/>
      <c r="AI146" s="38"/>
      <c r="AJ146" s="38"/>
      <c r="AK146" s="38"/>
      <c r="AL146" s="25"/>
      <c r="AM146" s="25"/>
      <c r="AN146" s="25"/>
      <c r="AO146" s="38"/>
      <c r="AP146" s="38"/>
      <c r="AQ146" s="38"/>
      <c r="AR146" s="42"/>
      <c r="AS146" s="3"/>
    </row>
    <row r="147" spans="1:45" s="10" customFormat="1" ht="15" customHeight="1" x14ac:dyDescent="0.25">
      <c r="A147" s="24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41"/>
      <c r="AG147" s="38"/>
      <c r="AH147" s="38"/>
      <c r="AI147" s="38"/>
      <c r="AJ147" s="38"/>
      <c r="AK147" s="38"/>
      <c r="AL147" s="25"/>
      <c r="AM147" s="25"/>
      <c r="AN147" s="25"/>
      <c r="AO147" s="38"/>
      <c r="AP147" s="38"/>
      <c r="AQ147" s="38"/>
      <c r="AR147" s="42"/>
      <c r="AS147" s="3"/>
    </row>
    <row r="148" spans="1:45" s="10" customFormat="1" ht="15" customHeight="1" x14ac:dyDescent="0.25">
      <c r="A148" s="24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41"/>
      <c r="AG148" s="38"/>
      <c r="AH148" s="38"/>
      <c r="AI148" s="38"/>
      <c r="AJ148" s="38"/>
      <c r="AK148" s="38"/>
      <c r="AL148" s="25"/>
      <c r="AM148" s="25"/>
      <c r="AN148" s="25"/>
      <c r="AO148" s="38"/>
      <c r="AP148" s="38"/>
      <c r="AQ148" s="38"/>
      <c r="AR148" s="42"/>
      <c r="AS148" s="3"/>
    </row>
    <row r="149" spans="1:45" s="10" customFormat="1" ht="15" customHeight="1" x14ac:dyDescent="0.25">
      <c r="A149" s="24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41"/>
      <c r="AG149" s="38"/>
      <c r="AH149" s="38"/>
      <c r="AI149" s="38"/>
      <c r="AJ149" s="38"/>
      <c r="AK149" s="38"/>
      <c r="AL149" s="25"/>
      <c r="AM149" s="25"/>
      <c r="AN149" s="25"/>
      <c r="AO149" s="38"/>
      <c r="AP149" s="38"/>
      <c r="AQ149" s="38"/>
      <c r="AR149" s="42"/>
      <c r="AS149" s="3"/>
    </row>
    <row r="150" spans="1:45" s="10" customFormat="1" ht="15" customHeight="1" x14ac:dyDescent="0.25">
      <c r="A150" s="24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41"/>
      <c r="AG150" s="38"/>
      <c r="AH150" s="38"/>
      <c r="AI150" s="38"/>
      <c r="AJ150" s="38"/>
      <c r="AK150" s="38"/>
      <c r="AL150" s="25"/>
      <c r="AM150" s="25"/>
      <c r="AN150" s="25"/>
      <c r="AO150" s="38"/>
      <c r="AP150" s="38"/>
      <c r="AQ150" s="38"/>
      <c r="AR150" s="42"/>
      <c r="AS150" s="3"/>
    </row>
    <row r="151" spans="1:45" s="10" customFormat="1" ht="15" customHeight="1" x14ac:dyDescent="0.25">
      <c r="A151" s="24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41"/>
      <c r="AG151" s="38"/>
      <c r="AH151" s="38"/>
      <c r="AI151" s="38"/>
      <c r="AJ151" s="38"/>
      <c r="AK151" s="38"/>
      <c r="AL151" s="25"/>
      <c r="AM151" s="25"/>
      <c r="AN151" s="25"/>
      <c r="AO151" s="38"/>
      <c r="AP151" s="38"/>
      <c r="AQ151" s="38"/>
      <c r="AR151" s="42"/>
      <c r="AS151" s="3"/>
    </row>
    <row r="152" spans="1:45" s="10" customFormat="1" ht="15" customHeight="1" x14ac:dyDescent="0.25">
      <c r="A152" s="24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41"/>
      <c r="AG152" s="38"/>
      <c r="AH152" s="38"/>
      <c r="AI152" s="38"/>
      <c r="AJ152" s="38"/>
      <c r="AK152" s="38"/>
      <c r="AL152" s="25"/>
      <c r="AM152" s="25"/>
      <c r="AN152" s="25"/>
      <c r="AO152" s="38"/>
      <c r="AP152" s="38"/>
      <c r="AQ152" s="38"/>
      <c r="AR152" s="42"/>
      <c r="AS152" s="3"/>
    </row>
    <row r="153" spans="1:45" s="10" customFormat="1" ht="15" customHeight="1" x14ac:dyDescent="0.25">
      <c r="A153" s="24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41"/>
      <c r="AG153" s="38"/>
      <c r="AH153" s="38"/>
      <c r="AI153" s="38"/>
      <c r="AJ153" s="38"/>
      <c r="AK153" s="38"/>
      <c r="AL153" s="25"/>
      <c r="AM153" s="25"/>
      <c r="AN153" s="25"/>
      <c r="AO153" s="38"/>
      <c r="AP153" s="38"/>
      <c r="AQ153" s="38"/>
      <c r="AR153" s="42"/>
      <c r="AS153" s="3"/>
    </row>
    <row r="154" spans="1:45" s="10" customFormat="1" ht="15" customHeight="1" x14ac:dyDescent="0.25">
      <c r="A154" s="24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41"/>
      <c r="AG154" s="38"/>
      <c r="AH154" s="38"/>
      <c r="AI154" s="38"/>
      <c r="AJ154" s="38"/>
      <c r="AK154" s="38"/>
      <c r="AL154" s="25"/>
      <c r="AM154" s="25"/>
      <c r="AN154" s="25"/>
      <c r="AO154" s="38"/>
      <c r="AP154" s="38"/>
      <c r="AQ154" s="38"/>
      <c r="AR154" s="42"/>
      <c r="AS154" s="3"/>
    </row>
    <row r="155" spans="1:45" s="10" customFormat="1" ht="15" customHeight="1" x14ac:dyDescent="0.25">
      <c r="A155" s="24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41"/>
      <c r="AG155" s="38"/>
      <c r="AH155" s="38"/>
      <c r="AI155" s="38"/>
      <c r="AJ155" s="38"/>
      <c r="AK155" s="38"/>
      <c r="AL155" s="25"/>
      <c r="AM155" s="25"/>
      <c r="AN155" s="25"/>
      <c r="AO155" s="38"/>
      <c r="AP155" s="38"/>
      <c r="AQ155" s="38"/>
      <c r="AR155" s="42"/>
      <c r="AS155" s="3"/>
    </row>
    <row r="156" spans="1:45" s="10" customFormat="1" ht="15" customHeight="1" x14ac:dyDescent="0.25">
      <c r="A156" s="24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41"/>
      <c r="AG156" s="38"/>
      <c r="AH156" s="38"/>
      <c r="AI156" s="38"/>
      <c r="AJ156" s="38"/>
      <c r="AK156" s="38"/>
      <c r="AL156" s="25"/>
      <c r="AM156" s="25"/>
      <c r="AN156" s="25"/>
      <c r="AO156" s="38"/>
      <c r="AP156" s="38"/>
      <c r="AQ156" s="38"/>
      <c r="AR156" s="42"/>
      <c r="AS156" s="3"/>
    </row>
    <row r="157" spans="1:45" s="10" customFormat="1" ht="15" customHeight="1" x14ac:dyDescent="0.25">
      <c r="A157" s="24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41"/>
      <c r="AG157" s="38"/>
      <c r="AH157" s="38"/>
      <c r="AI157" s="38"/>
      <c r="AJ157" s="38"/>
      <c r="AK157" s="38"/>
      <c r="AL157" s="25"/>
      <c r="AM157" s="25"/>
      <c r="AN157" s="25"/>
      <c r="AO157" s="38"/>
      <c r="AP157" s="38"/>
      <c r="AQ157" s="38"/>
      <c r="AR157" s="42"/>
      <c r="AS157" s="3"/>
    </row>
    <row r="158" spans="1:45" s="10" customFormat="1" ht="15" customHeight="1" x14ac:dyDescent="0.25">
      <c r="A158" s="24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41"/>
      <c r="AG158" s="38"/>
      <c r="AH158" s="38"/>
      <c r="AI158" s="38"/>
      <c r="AJ158" s="38"/>
      <c r="AK158" s="38"/>
      <c r="AL158" s="25"/>
      <c r="AM158" s="25"/>
      <c r="AN158" s="25"/>
      <c r="AO158" s="38"/>
      <c r="AP158" s="38"/>
      <c r="AQ158" s="38"/>
      <c r="AR158" s="42"/>
      <c r="AS158" s="3"/>
    </row>
    <row r="159" spans="1:45" s="10" customFormat="1" ht="15" customHeight="1" x14ac:dyDescent="0.25">
      <c r="A159" s="24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41"/>
      <c r="AG159" s="38"/>
      <c r="AH159" s="38"/>
      <c r="AI159" s="38"/>
      <c r="AJ159" s="38"/>
      <c r="AK159" s="38"/>
      <c r="AL159" s="25"/>
      <c r="AM159" s="25"/>
      <c r="AN159" s="25"/>
      <c r="AO159" s="38"/>
      <c r="AP159" s="38"/>
      <c r="AQ159" s="38"/>
      <c r="AR159" s="42"/>
      <c r="AS159" s="3"/>
    </row>
    <row r="160" spans="1:45" s="10" customFormat="1" ht="15" customHeight="1" x14ac:dyDescent="0.25">
      <c r="A160" s="24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41"/>
      <c r="AG160" s="38"/>
      <c r="AH160" s="38"/>
      <c r="AI160" s="38"/>
      <c r="AJ160" s="38"/>
      <c r="AK160" s="38"/>
      <c r="AL160" s="25"/>
      <c r="AM160" s="25"/>
      <c r="AN160" s="25"/>
      <c r="AO160" s="38"/>
      <c r="AP160" s="38"/>
      <c r="AQ160" s="38"/>
      <c r="AR160" s="42"/>
      <c r="AS160" s="3"/>
    </row>
    <row r="161" spans="1:45" s="10" customFormat="1" ht="15" customHeight="1" x14ac:dyDescent="0.25">
      <c r="A161" s="24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41"/>
      <c r="AG161" s="38"/>
      <c r="AH161" s="38"/>
      <c r="AI161" s="38"/>
      <c r="AJ161" s="38"/>
      <c r="AK161" s="38"/>
      <c r="AL161" s="25"/>
      <c r="AM161" s="25"/>
      <c r="AN161" s="25"/>
      <c r="AO161" s="38"/>
      <c r="AP161" s="38"/>
      <c r="AQ161" s="38"/>
      <c r="AR161" s="42"/>
      <c r="AS161" s="3"/>
    </row>
    <row r="162" spans="1:45" s="10" customFormat="1" ht="15" customHeight="1" x14ac:dyDescent="0.25">
      <c r="A162" s="24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41"/>
      <c r="AG162" s="38"/>
      <c r="AH162" s="38"/>
      <c r="AI162" s="38"/>
      <c r="AJ162" s="38"/>
      <c r="AK162" s="38"/>
      <c r="AL162" s="25"/>
      <c r="AM162" s="25"/>
      <c r="AN162" s="25"/>
      <c r="AO162" s="38"/>
      <c r="AP162" s="38"/>
      <c r="AQ162" s="38"/>
      <c r="AR162" s="42"/>
      <c r="AS162" s="3"/>
    </row>
    <row r="163" spans="1:45" s="10" customFormat="1" ht="15" customHeight="1" x14ac:dyDescent="0.25">
      <c r="A163" s="24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41"/>
      <c r="AG163" s="38"/>
      <c r="AH163" s="38"/>
      <c r="AI163" s="38"/>
      <c r="AJ163" s="38"/>
      <c r="AK163" s="38"/>
      <c r="AL163" s="25"/>
      <c r="AM163" s="25"/>
      <c r="AN163" s="25"/>
      <c r="AO163" s="38"/>
      <c r="AP163" s="38"/>
      <c r="AQ163" s="38"/>
      <c r="AR163" s="42"/>
      <c r="AS163" s="3"/>
    </row>
    <row r="164" spans="1:45" s="10" customFormat="1" ht="15" customHeight="1" x14ac:dyDescent="0.25">
      <c r="A164" s="24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41"/>
      <c r="AG164" s="38"/>
      <c r="AH164" s="38"/>
      <c r="AI164" s="38"/>
      <c r="AJ164" s="38"/>
      <c r="AK164" s="38"/>
      <c r="AL164" s="25"/>
      <c r="AM164" s="25"/>
      <c r="AN164" s="25"/>
      <c r="AO164" s="38"/>
      <c r="AP164" s="38"/>
      <c r="AQ164" s="38"/>
      <c r="AR164" s="42"/>
      <c r="AS164" s="3"/>
    </row>
    <row r="165" spans="1:45" s="10" customFormat="1" ht="15" customHeight="1" x14ac:dyDescent="0.25">
      <c r="A165" s="24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41"/>
      <c r="AG165" s="38"/>
      <c r="AH165" s="38"/>
      <c r="AI165" s="38"/>
      <c r="AJ165" s="38"/>
      <c r="AK165" s="38"/>
      <c r="AL165" s="25"/>
      <c r="AM165" s="25"/>
      <c r="AN165" s="25"/>
      <c r="AO165" s="38"/>
      <c r="AP165" s="38"/>
      <c r="AQ165" s="38"/>
      <c r="AR165" s="42"/>
      <c r="AS165" s="3"/>
    </row>
    <row r="166" spans="1:45" s="10" customFormat="1" ht="15" customHeight="1" x14ac:dyDescent="0.25">
      <c r="A166" s="24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41"/>
      <c r="AG166" s="38"/>
      <c r="AH166" s="38"/>
      <c r="AI166" s="38"/>
      <c r="AJ166" s="38"/>
      <c r="AK166" s="38"/>
      <c r="AL166" s="25"/>
      <c r="AM166" s="25"/>
      <c r="AN166" s="25"/>
      <c r="AO166" s="38"/>
      <c r="AP166" s="38"/>
      <c r="AQ166" s="38"/>
      <c r="AR166" s="42"/>
      <c r="AS166" s="3"/>
    </row>
    <row r="167" spans="1:45" s="10" customFormat="1" ht="15" customHeight="1" x14ac:dyDescent="0.25">
      <c r="A167" s="24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41"/>
      <c r="AG167" s="38"/>
      <c r="AH167" s="38"/>
      <c r="AI167" s="38"/>
      <c r="AJ167" s="38"/>
      <c r="AK167" s="38"/>
      <c r="AL167" s="25"/>
      <c r="AM167" s="25"/>
      <c r="AN167" s="25"/>
      <c r="AO167" s="38"/>
      <c r="AP167" s="38"/>
      <c r="AQ167" s="38"/>
      <c r="AR167" s="42"/>
      <c r="AS167" s="3"/>
    </row>
    <row r="168" spans="1:45" s="10" customFormat="1" ht="15" customHeight="1" x14ac:dyDescent="0.25">
      <c r="A168" s="24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41"/>
      <c r="AG168" s="38"/>
      <c r="AH168" s="38"/>
      <c r="AI168" s="38"/>
      <c r="AJ168" s="38"/>
      <c r="AK168" s="38"/>
      <c r="AL168" s="25"/>
      <c r="AM168" s="25"/>
      <c r="AN168" s="25"/>
      <c r="AO168" s="38"/>
      <c r="AP168" s="38"/>
      <c r="AQ168" s="38"/>
      <c r="AR168" s="42"/>
      <c r="AS168" s="3"/>
    </row>
    <row r="169" spans="1:45" s="10" customFormat="1" ht="15" customHeight="1" x14ac:dyDescent="0.25">
      <c r="A169" s="24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25"/>
      <c r="AM169" s="25"/>
      <c r="AN169" s="25"/>
      <c r="AO169" s="38"/>
      <c r="AP169" s="38"/>
      <c r="AQ169" s="38"/>
      <c r="AR169" s="42"/>
      <c r="AS169" s="42"/>
    </row>
    <row r="170" spans="1:45" s="10" customFormat="1" ht="15" customHeight="1" x14ac:dyDescent="0.25">
      <c r="A170" s="24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25"/>
      <c r="AM170" s="25"/>
      <c r="AN170" s="25"/>
      <c r="AO170" s="38"/>
      <c r="AP170" s="38"/>
      <c r="AQ170" s="38"/>
      <c r="AR170" s="42"/>
      <c r="AS170" s="42"/>
    </row>
    <row r="171" spans="1:45" s="10" customFormat="1" ht="15" customHeight="1" x14ac:dyDescent="0.25">
      <c r="A171" s="24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41"/>
      <c r="AG171" s="38"/>
      <c r="AH171" s="38"/>
      <c r="AI171" s="38"/>
      <c r="AJ171" s="38"/>
      <c r="AK171" s="38"/>
      <c r="AL171" s="25"/>
      <c r="AM171" s="25"/>
      <c r="AN171" s="25"/>
      <c r="AO171" s="38"/>
      <c r="AP171" s="38"/>
      <c r="AQ171" s="38"/>
      <c r="AR171" s="42"/>
      <c r="AS171" s="3"/>
    </row>
    <row r="172" spans="1:45" s="10" customFormat="1" ht="15" customHeight="1" x14ac:dyDescent="0.25">
      <c r="A172" s="24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41"/>
      <c r="AG172" s="38"/>
      <c r="AH172" s="38"/>
      <c r="AI172" s="38"/>
      <c r="AJ172" s="38"/>
      <c r="AK172" s="38"/>
      <c r="AL172" s="25"/>
      <c r="AM172" s="25"/>
      <c r="AN172" s="25"/>
      <c r="AO172" s="38"/>
      <c r="AP172" s="38"/>
      <c r="AQ172" s="38"/>
      <c r="AR172" s="42"/>
      <c r="AS172" s="3"/>
    </row>
    <row r="173" spans="1:45" s="10" customFormat="1" ht="15" customHeight="1" x14ac:dyDescent="0.25">
      <c r="A173" s="24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41"/>
      <c r="AG173" s="38"/>
      <c r="AH173" s="38"/>
      <c r="AI173" s="38"/>
      <c r="AJ173" s="38"/>
      <c r="AK173" s="38"/>
      <c r="AL173" s="25"/>
      <c r="AM173" s="25"/>
      <c r="AN173" s="25"/>
      <c r="AO173" s="38"/>
      <c r="AP173" s="38"/>
      <c r="AQ173" s="38"/>
      <c r="AR173" s="42"/>
      <c r="AS173" s="3"/>
    </row>
    <row r="174" spans="1:45" s="10" customFormat="1" ht="15" customHeight="1" x14ac:dyDescent="0.25">
      <c r="A174" s="24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41"/>
      <c r="AG174" s="38"/>
      <c r="AH174" s="38"/>
      <c r="AI174" s="38"/>
      <c r="AJ174" s="38"/>
      <c r="AK174" s="38"/>
      <c r="AL174" s="25"/>
      <c r="AM174" s="25"/>
      <c r="AN174" s="25"/>
      <c r="AO174" s="38"/>
      <c r="AP174" s="38"/>
      <c r="AQ174" s="38"/>
      <c r="AR174" s="42"/>
      <c r="AS174" s="3"/>
    </row>
    <row r="175" spans="1:45" s="10" customFormat="1" ht="15" customHeight="1" x14ac:dyDescent="0.25">
      <c r="A175" s="24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41"/>
      <c r="AG175" s="38"/>
      <c r="AH175" s="38"/>
      <c r="AI175" s="38"/>
      <c r="AJ175" s="38"/>
      <c r="AK175" s="38"/>
      <c r="AL175" s="25"/>
      <c r="AM175" s="25"/>
      <c r="AN175" s="25"/>
      <c r="AO175" s="38"/>
      <c r="AP175" s="38"/>
      <c r="AQ175" s="38"/>
      <c r="AR175" s="42"/>
      <c r="AS175" s="3"/>
    </row>
    <row r="176" spans="1:45" s="10" customFormat="1" ht="15" customHeight="1" x14ac:dyDescent="0.25">
      <c r="A176" s="24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41"/>
      <c r="AG176" s="38"/>
      <c r="AH176" s="38"/>
      <c r="AI176" s="38"/>
      <c r="AJ176" s="38"/>
      <c r="AK176" s="38"/>
      <c r="AL176" s="25"/>
      <c r="AM176" s="25"/>
      <c r="AN176" s="25"/>
      <c r="AO176" s="38"/>
      <c r="AP176" s="38"/>
      <c r="AQ176" s="38"/>
      <c r="AR176" s="42"/>
      <c r="AS176" s="3"/>
    </row>
    <row r="177" spans="1:45" s="10" customFormat="1" ht="15" customHeight="1" x14ac:dyDescent="0.25">
      <c r="A177" s="24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41"/>
      <c r="AG177" s="38"/>
      <c r="AH177" s="38"/>
      <c r="AI177" s="38"/>
      <c r="AJ177" s="38"/>
      <c r="AK177" s="38"/>
      <c r="AL177" s="25"/>
      <c r="AM177" s="25"/>
      <c r="AN177" s="25"/>
      <c r="AO177" s="38"/>
      <c r="AP177" s="38"/>
      <c r="AQ177" s="38"/>
      <c r="AR177" s="42"/>
      <c r="AS177" s="3"/>
    </row>
    <row r="178" spans="1:45" s="10" customFormat="1" ht="15" customHeight="1" x14ac:dyDescent="0.25">
      <c r="A178" s="24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41"/>
      <c r="AG178" s="38"/>
      <c r="AH178" s="38"/>
      <c r="AI178" s="38"/>
      <c r="AJ178" s="38"/>
      <c r="AK178" s="38"/>
      <c r="AL178" s="25"/>
      <c r="AM178" s="25"/>
      <c r="AN178" s="25"/>
      <c r="AO178" s="38"/>
      <c r="AP178" s="38"/>
      <c r="AQ178" s="38"/>
      <c r="AR178" s="42"/>
      <c r="AS178" s="3"/>
    </row>
    <row r="179" spans="1:45" s="10" customFormat="1" ht="15" customHeight="1" x14ac:dyDescent="0.25">
      <c r="A179" s="24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41"/>
      <c r="AG179" s="38"/>
      <c r="AH179" s="38"/>
      <c r="AI179" s="38"/>
      <c r="AJ179" s="38"/>
      <c r="AK179" s="38"/>
      <c r="AL179" s="25"/>
      <c r="AM179" s="25"/>
      <c r="AN179" s="25"/>
      <c r="AO179" s="38"/>
      <c r="AP179" s="38"/>
      <c r="AQ179" s="38"/>
      <c r="AR179" s="42"/>
      <c r="AS179" s="3"/>
    </row>
    <row r="180" spans="1:45" s="10" customFormat="1" ht="15" customHeight="1" x14ac:dyDescent="0.25">
      <c r="A180" s="24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41"/>
      <c r="AG180" s="38"/>
      <c r="AH180" s="38"/>
      <c r="AI180" s="38"/>
      <c r="AJ180" s="38"/>
      <c r="AK180" s="38"/>
      <c r="AL180" s="25"/>
      <c r="AM180" s="25"/>
      <c r="AN180" s="25"/>
      <c r="AO180" s="38"/>
      <c r="AP180" s="38"/>
      <c r="AQ180" s="38"/>
      <c r="AR180" s="42"/>
      <c r="AS180" s="3"/>
    </row>
    <row r="181" spans="1:45" s="10" customFormat="1" ht="15" customHeight="1" x14ac:dyDescent="0.25">
      <c r="A181" s="24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41"/>
      <c r="AG181" s="38"/>
      <c r="AH181" s="38"/>
      <c r="AI181" s="38"/>
      <c r="AJ181" s="38"/>
      <c r="AK181" s="38"/>
      <c r="AL181" s="25"/>
      <c r="AM181" s="25"/>
      <c r="AN181" s="25"/>
      <c r="AO181" s="38"/>
      <c r="AP181" s="38"/>
      <c r="AQ181" s="38"/>
      <c r="AR181" s="42"/>
      <c r="AS181" s="3"/>
    </row>
    <row r="182" spans="1:45" s="10" customFormat="1" ht="15" customHeight="1" x14ac:dyDescent="0.25">
      <c r="A182" s="24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41"/>
      <c r="AG182" s="38"/>
      <c r="AH182" s="38"/>
      <c r="AI182" s="38"/>
      <c r="AJ182" s="38"/>
      <c r="AK182" s="38"/>
      <c r="AL182" s="25"/>
      <c r="AM182" s="25"/>
      <c r="AN182" s="25"/>
      <c r="AO182" s="38"/>
      <c r="AP182" s="38"/>
      <c r="AQ182" s="38"/>
      <c r="AR182" s="42"/>
      <c r="AS182" s="3"/>
    </row>
    <row r="183" spans="1:45" s="10" customFormat="1" ht="15" customHeight="1" x14ac:dyDescent="0.25">
      <c r="A183" s="24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41"/>
      <c r="AG183" s="38"/>
      <c r="AH183" s="38"/>
      <c r="AI183" s="38"/>
      <c r="AJ183" s="38"/>
      <c r="AK183" s="38"/>
      <c r="AL183" s="25"/>
      <c r="AM183" s="25"/>
      <c r="AN183" s="25"/>
      <c r="AO183" s="38"/>
      <c r="AP183" s="38"/>
      <c r="AQ183" s="38"/>
      <c r="AR183" s="42"/>
      <c r="AS183" s="3"/>
    </row>
    <row r="184" spans="1:45" s="10" customFormat="1" ht="15" customHeight="1" x14ac:dyDescent="0.25">
      <c r="A184" s="24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41"/>
      <c r="AG184" s="38"/>
      <c r="AH184" s="38"/>
      <c r="AI184" s="38"/>
      <c r="AJ184" s="38"/>
      <c r="AK184" s="38"/>
      <c r="AL184" s="25"/>
      <c r="AM184" s="25"/>
      <c r="AN184" s="25"/>
      <c r="AO184" s="38"/>
      <c r="AP184" s="38"/>
      <c r="AQ184" s="38"/>
      <c r="AR184" s="42"/>
      <c r="AS184" s="3"/>
    </row>
    <row r="185" spans="1:45" s="10" customFormat="1" ht="15" customHeight="1" x14ac:dyDescent="0.25">
      <c r="A185" s="24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41"/>
      <c r="AG185" s="38"/>
      <c r="AH185" s="38"/>
      <c r="AI185" s="38"/>
      <c r="AJ185" s="38"/>
      <c r="AK185" s="38"/>
      <c r="AL185" s="25"/>
      <c r="AM185" s="25"/>
      <c r="AN185" s="25"/>
      <c r="AO185" s="38"/>
      <c r="AP185" s="38"/>
      <c r="AQ185" s="38"/>
      <c r="AR185" s="42"/>
      <c r="AS185" s="3"/>
    </row>
    <row r="186" spans="1:45" s="10" customFormat="1" ht="15" customHeight="1" x14ac:dyDescent="0.25">
      <c r="A186" s="24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41"/>
      <c r="AG186" s="38"/>
      <c r="AH186" s="38"/>
      <c r="AI186" s="38"/>
      <c r="AJ186" s="38"/>
      <c r="AK186" s="38"/>
      <c r="AL186" s="25"/>
      <c r="AM186" s="25"/>
      <c r="AN186" s="25"/>
      <c r="AO186" s="38"/>
      <c r="AP186" s="38"/>
      <c r="AQ186" s="38"/>
      <c r="AR186" s="42"/>
      <c r="AS186" s="3"/>
    </row>
    <row r="187" spans="1:45" s="10" customFormat="1" ht="15" customHeight="1" x14ac:dyDescent="0.25">
      <c r="A187" s="24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41"/>
      <c r="AG187" s="38"/>
      <c r="AH187" s="38"/>
      <c r="AI187" s="38"/>
      <c r="AJ187" s="38"/>
      <c r="AK187" s="38"/>
      <c r="AL187" s="25"/>
      <c r="AM187" s="25"/>
      <c r="AN187" s="25"/>
      <c r="AO187" s="38"/>
      <c r="AP187" s="38"/>
      <c r="AQ187" s="38"/>
      <c r="AR187" s="42"/>
      <c r="AS187" s="3"/>
    </row>
    <row r="188" spans="1:45" s="10" customFormat="1" ht="15" customHeight="1" x14ac:dyDescent="0.25">
      <c r="A188" s="24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41"/>
      <c r="AG188" s="38"/>
      <c r="AH188" s="38"/>
      <c r="AI188" s="38"/>
      <c r="AJ188" s="38"/>
      <c r="AK188" s="38"/>
      <c r="AL188" s="25"/>
      <c r="AM188" s="25"/>
      <c r="AN188" s="25"/>
      <c r="AO188" s="38"/>
      <c r="AP188" s="38"/>
      <c r="AQ188" s="38"/>
      <c r="AR188" s="42"/>
      <c r="AS188" s="3"/>
    </row>
    <row r="189" spans="1:45" s="10" customFormat="1" ht="15" customHeight="1" x14ac:dyDescent="0.25">
      <c r="A189" s="24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41"/>
      <c r="AG189" s="38"/>
      <c r="AH189" s="38"/>
      <c r="AI189" s="38"/>
      <c r="AJ189" s="38"/>
      <c r="AK189" s="38"/>
      <c r="AL189" s="25"/>
      <c r="AM189" s="25"/>
      <c r="AN189" s="25"/>
      <c r="AO189" s="38"/>
      <c r="AP189" s="38"/>
      <c r="AQ189" s="38"/>
      <c r="AR189" s="42"/>
      <c r="AS189" s="3"/>
    </row>
    <row r="190" spans="1:45" s="10" customFormat="1" ht="15" customHeight="1" x14ac:dyDescent="0.25">
      <c r="A190" s="24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41"/>
      <c r="AG190" s="38"/>
      <c r="AH190" s="38"/>
      <c r="AI190" s="38"/>
      <c r="AJ190" s="38"/>
      <c r="AK190" s="38"/>
      <c r="AL190" s="25"/>
      <c r="AM190" s="25"/>
      <c r="AN190" s="25"/>
      <c r="AO190" s="38"/>
      <c r="AP190" s="38"/>
      <c r="AQ190" s="38"/>
      <c r="AR190" s="42"/>
      <c r="AS190" s="3"/>
    </row>
    <row r="191" spans="1:45" s="10" customFormat="1" ht="15" customHeight="1" x14ac:dyDescent="0.25">
      <c r="A191" s="24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41"/>
      <c r="AG191" s="38"/>
      <c r="AH191" s="38"/>
      <c r="AI191" s="38"/>
      <c r="AJ191" s="38"/>
      <c r="AK191" s="38"/>
      <c r="AL191" s="25"/>
      <c r="AM191" s="25"/>
      <c r="AN191" s="25"/>
      <c r="AO191" s="38"/>
      <c r="AP191" s="38"/>
      <c r="AQ191" s="38"/>
      <c r="AR191" s="42"/>
      <c r="AS191" s="3"/>
    </row>
    <row r="192" spans="1:45" s="10" customFormat="1" ht="15" customHeight="1" x14ac:dyDescent="0.25">
      <c r="A192" s="24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25"/>
      <c r="P192" s="25"/>
      <c r="Q192" s="25"/>
      <c r="R192" s="25"/>
      <c r="S192" s="25"/>
      <c r="T192" s="25"/>
      <c r="U192" s="38"/>
      <c r="V192" s="41"/>
      <c r="W192" s="38"/>
      <c r="X192" s="38"/>
      <c r="Y192" s="25"/>
      <c r="Z192" s="25"/>
      <c r="AA192" s="25"/>
      <c r="AB192" s="25"/>
      <c r="AC192" s="25"/>
      <c r="AD192" s="25"/>
      <c r="AE192" s="25"/>
      <c r="AF192" s="25"/>
      <c r="AG192" s="25"/>
      <c r="AH192" s="60"/>
      <c r="AI192" s="38"/>
      <c r="AJ192" s="38"/>
      <c r="AK192" s="25"/>
      <c r="AL192" s="25"/>
      <c r="AM192" s="25"/>
      <c r="AN192" s="25"/>
      <c r="AO192" s="25"/>
      <c r="AP192" s="25"/>
      <c r="AQ192" s="25"/>
      <c r="AR192" s="3"/>
    </row>
    <row r="193" spans="1:45" s="10" customFormat="1" ht="15" customHeight="1" x14ac:dyDescent="0.25">
      <c r="A193" s="24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25"/>
      <c r="P193" s="25"/>
      <c r="Q193" s="25"/>
      <c r="R193" s="25"/>
      <c r="S193" s="25"/>
      <c r="T193" s="25"/>
      <c r="U193" s="38"/>
      <c r="V193" s="41"/>
      <c r="W193" s="38"/>
      <c r="X193" s="38"/>
      <c r="Y193" s="25"/>
      <c r="Z193" s="25"/>
      <c r="AA193" s="25"/>
      <c r="AB193" s="25"/>
      <c r="AC193" s="25"/>
      <c r="AD193" s="25"/>
      <c r="AE193" s="25"/>
      <c r="AF193" s="25"/>
      <c r="AG193" s="25"/>
      <c r="AH193" s="60"/>
      <c r="AI193" s="38"/>
      <c r="AJ193" s="38"/>
      <c r="AK193" s="25"/>
      <c r="AL193" s="25"/>
      <c r="AM193" s="25"/>
      <c r="AN193" s="25"/>
      <c r="AO193" s="25"/>
      <c r="AP193" s="25"/>
      <c r="AQ193" s="25"/>
      <c r="AR193" s="3"/>
    </row>
    <row r="194" spans="1:45" s="10" customFormat="1" ht="15" customHeight="1" x14ac:dyDescent="0.25">
      <c r="A194" s="24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25"/>
      <c r="P194" s="25"/>
      <c r="Q194" s="25"/>
      <c r="R194" s="25"/>
      <c r="S194" s="25"/>
      <c r="T194" s="25"/>
      <c r="U194" s="38"/>
      <c r="V194" s="41"/>
      <c r="W194" s="38"/>
      <c r="X194" s="38"/>
      <c r="Y194" s="25"/>
      <c r="Z194" s="25"/>
      <c r="AA194" s="25"/>
      <c r="AB194" s="25"/>
      <c r="AC194" s="25"/>
      <c r="AD194" s="25"/>
      <c r="AE194" s="25"/>
      <c r="AF194" s="25"/>
      <c r="AG194" s="25"/>
      <c r="AH194" s="60"/>
      <c r="AI194" s="38"/>
      <c r="AJ194" s="38"/>
      <c r="AK194" s="25"/>
      <c r="AL194" s="25"/>
      <c r="AM194" s="25"/>
      <c r="AN194" s="25"/>
      <c r="AO194" s="25"/>
      <c r="AP194" s="25"/>
      <c r="AQ194" s="25"/>
      <c r="AR194" s="3"/>
    </row>
    <row r="195" spans="1:45" s="10" customFormat="1" ht="15" customHeight="1" x14ac:dyDescent="0.25">
      <c r="A195" s="24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25"/>
      <c r="P195" s="25"/>
      <c r="Q195" s="25"/>
      <c r="R195" s="25"/>
      <c r="S195" s="25"/>
      <c r="T195" s="25"/>
      <c r="U195" s="38"/>
      <c r="V195" s="41"/>
      <c r="W195" s="38"/>
      <c r="X195" s="38"/>
      <c r="Y195" s="25"/>
      <c r="Z195" s="25"/>
      <c r="AA195" s="25"/>
      <c r="AB195" s="25"/>
      <c r="AC195" s="25"/>
      <c r="AD195" s="25"/>
      <c r="AE195" s="25"/>
      <c r="AF195" s="25"/>
      <c r="AG195" s="25"/>
      <c r="AH195" s="60"/>
      <c r="AI195" s="38"/>
      <c r="AJ195" s="38"/>
      <c r="AK195" s="25"/>
      <c r="AL195" s="25"/>
      <c r="AM195" s="25"/>
      <c r="AN195" s="25"/>
      <c r="AO195" s="25"/>
      <c r="AP195" s="25"/>
      <c r="AQ195" s="25"/>
      <c r="AR195" s="3"/>
    </row>
    <row r="196" spans="1:45" s="10" customFormat="1" ht="15" customHeight="1" x14ac:dyDescent="0.25">
      <c r="A196" s="24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25"/>
      <c r="P196" s="25"/>
      <c r="Q196" s="25"/>
      <c r="R196" s="25"/>
      <c r="S196" s="25"/>
      <c r="T196" s="25"/>
      <c r="U196" s="38"/>
      <c r="V196" s="41"/>
      <c r="W196" s="38"/>
      <c r="X196" s="38"/>
      <c r="Y196" s="25"/>
      <c r="Z196" s="25"/>
      <c r="AA196" s="25"/>
      <c r="AB196" s="25"/>
      <c r="AC196" s="25"/>
      <c r="AD196" s="25"/>
      <c r="AE196" s="25"/>
      <c r="AF196" s="25"/>
      <c r="AG196" s="25"/>
      <c r="AH196" s="60"/>
      <c r="AI196" s="38"/>
      <c r="AJ196" s="38"/>
      <c r="AK196" s="25"/>
      <c r="AL196" s="25"/>
      <c r="AM196" s="25"/>
      <c r="AN196" s="25"/>
      <c r="AO196" s="25"/>
      <c r="AP196" s="25"/>
      <c r="AQ196" s="25"/>
      <c r="AR196" s="3"/>
    </row>
    <row r="197" spans="1:45" s="10" customFormat="1" ht="15" customHeight="1" x14ac:dyDescent="0.25">
      <c r="A197" s="24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25"/>
      <c r="P197" s="25"/>
      <c r="Q197" s="25"/>
      <c r="R197" s="25"/>
      <c r="S197" s="25"/>
      <c r="T197" s="25"/>
      <c r="U197" s="38"/>
      <c r="V197" s="41"/>
      <c r="W197" s="38"/>
      <c r="X197" s="38"/>
      <c r="Y197" s="25"/>
      <c r="Z197" s="25"/>
      <c r="AA197" s="25"/>
      <c r="AB197" s="25"/>
      <c r="AC197" s="25"/>
      <c r="AD197" s="25"/>
      <c r="AE197" s="25"/>
      <c r="AF197" s="25"/>
      <c r="AG197" s="25"/>
      <c r="AH197" s="60"/>
      <c r="AI197" s="38"/>
      <c r="AJ197" s="38"/>
      <c r="AK197" s="25"/>
      <c r="AL197" s="25"/>
      <c r="AM197" s="25"/>
      <c r="AN197" s="25"/>
      <c r="AO197" s="25"/>
      <c r="AP197" s="25"/>
      <c r="AQ197" s="25"/>
      <c r="AR197" s="3"/>
    </row>
    <row r="198" spans="1:45" s="10" customFormat="1" ht="15" customHeight="1" x14ac:dyDescent="0.25">
      <c r="A198" s="24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25"/>
      <c r="P198" s="25"/>
      <c r="Q198" s="25"/>
      <c r="R198" s="25"/>
      <c r="S198" s="25"/>
      <c r="T198" s="25"/>
      <c r="U198" s="38"/>
      <c r="V198" s="41"/>
      <c r="W198" s="38"/>
      <c r="X198" s="38"/>
      <c r="Y198" s="25"/>
      <c r="Z198" s="25"/>
      <c r="AA198" s="25"/>
      <c r="AB198" s="25"/>
      <c r="AC198" s="25"/>
      <c r="AD198" s="25"/>
      <c r="AE198" s="25"/>
      <c r="AF198" s="25"/>
      <c r="AG198" s="25"/>
      <c r="AH198" s="60"/>
      <c r="AI198" s="38"/>
      <c r="AJ198" s="38"/>
      <c r="AK198" s="25"/>
      <c r="AL198" s="25"/>
      <c r="AM198" s="25"/>
      <c r="AN198" s="25"/>
      <c r="AO198" s="25"/>
      <c r="AP198" s="25"/>
      <c r="AQ198" s="25"/>
      <c r="AR198" s="3"/>
    </row>
    <row r="199" spans="1:45" s="10" customFormat="1" ht="15" customHeight="1" x14ac:dyDescent="0.25">
      <c r="A199" s="24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25"/>
      <c r="P199" s="25"/>
      <c r="Q199" s="25"/>
      <c r="R199" s="25"/>
      <c r="S199" s="25"/>
      <c r="T199" s="25"/>
      <c r="U199" s="38"/>
      <c r="V199" s="41"/>
      <c r="W199" s="38"/>
      <c r="X199" s="38"/>
      <c r="Y199" s="25"/>
      <c r="Z199" s="25"/>
      <c r="AA199" s="25"/>
      <c r="AB199" s="25"/>
      <c r="AC199" s="25"/>
      <c r="AD199" s="25"/>
      <c r="AE199" s="25"/>
      <c r="AF199" s="25"/>
      <c r="AG199" s="25"/>
      <c r="AH199" s="60"/>
      <c r="AI199" s="38"/>
      <c r="AJ199" s="38"/>
      <c r="AK199" s="25"/>
      <c r="AL199" s="25"/>
      <c r="AM199" s="25"/>
      <c r="AN199" s="25"/>
      <c r="AO199" s="25"/>
      <c r="AP199" s="25"/>
      <c r="AQ199" s="25"/>
      <c r="AR199" s="3"/>
    </row>
    <row r="200" spans="1:45" s="10" customFormat="1" ht="15" customHeight="1" x14ac:dyDescent="0.25">
      <c r="A200" s="24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25"/>
      <c r="P200" s="25"/>
      <c r="Q200" s="25"/>
      <c r="R200" s="25"/>
      <c r="S200" s="25"/>
      <c r="T200" s="25"/>
      <c r="U200" s="38"/>
      <c r="V200" s="41"/>
      <c r="W200" s="38"/>
      <c r="X200" s="38"/>
      <c r="Y200" s="25"/>
      <c r="Z200" s="25"/>
      <c r="AA200" s="25"/>
      <c r="AB200" s="25"/>
      <c r="AC200" s="25"/>
      <c r="AD200" s="25"/>
      <c r="AE200" s="25"/>
      <c r="AF200" s="25"/>
      <c r="AG200" s="25"/>
      <c r="AH200" s="60"/>
      <c r="AI200" s="38"/>
      <c r="AJ200" s="38"/>
      <c r="AK200" s="25"/>
      <c r="AL200" s="25"/>
      <c r="AM200" s="25"/>
      <c r="AN200" s="25"/>
      <c r="AO200" s="25"/>
      <c r="AP200" s="25"/>
      <c r="AQ200" s="25"/>
      <c r="AR200" s="3"/>
    </row>
    <row r="201" spans="1:45" s="10" customFormat="1" ht="15" customHeight="1" x14ac:dyDescent="0.25">
      <c r="A201" s="24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25"/>
      <c r="P201" s="25"/>
      <c r="Q201" s="25"/>
      <c r="R201" s="25"/>
      <c r="S201" s="25"/>
      <c r="T201" s="25"/>
      <c r="U201" s="38"/>
      <c r="V201" s="41"/>
      <c r="W201" s="38"/>
      <c r="X201" s="38"/>
      <c r="Y201" s="25"/>
      <c r="Z201" s="25"/>
      <c r="AA201" s="25"/>
      <c r="AB201" s="25"/>
      <c r="AC201" s="25"/>
      <c r="AD201" s="25"/>
      <c r="AE201" s="25"/>
      <c r="AF201" s="25"/>
      <c r="AG201" s="25"/>
      <c r="AH201" s="60"/>
      <c r="AI201" s="38"/>
      <c r="AJ201" s="38"/>
      <c r="AK201" s="25"/>
      <c r="AL201" s="25"/>
      <c r="AM201" s="25"/>
      <c r="AN201" s="25"/>
      <c r="AO201" s="25"/>
      <c r="AP201" s="25"/>
      <c r="AQ201" s="25"/>
      <c r="AR201" s="3"/>
    </row>
    <row r="202" spans="1:45" s="10" customFormat="1" ht="15" customHeight="1" x14ac:dyDescent="0.25">
      <c r="A202" s="24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25"/>
      <c r="P202" s="25"/>
      <c r="Q202" s="25"/>
      <c r="R202" s="25"/>
      <c r="S202" s="25"/>
      <c r="T202" s="25"/>
      <c r="U202" s="38"/>
      <c r="V202" s="41"/>
      <c r="W202" s="38"/>
      <c r="X202" s="38"/>
      <c r="Y202" s="25"/>
      <c r="Z202" s="25"/>
      <c r="AA202" s="25"/>
      <c r="AB202" s="25"/>
      <c r="AC202" s="25"/>
      <c r="AD202" s="25"/>
      <c r="AE202" s="25"/>
      <c r="AF202" s="25"/>
      <c r="AG202" s="25"/>
      <c r="AH202" s="60"/>
      <c r="AI202" s="38"/>
      <c r="AJ202" s="38"/>
      <c r="AK202" s="25"/>
      <c r="AL202" s="25"/>
      <c r="AM202" s="25"/>
      <c r="AN202" s="25"/>
      <c r="AO202" s="25"/>
      <c r="AP202" s="25"/>
      <c r="AQ202" s="25"/>
      <c r="AR202" s="3"/>
    </row>
    <row r="203" spans="1:45" s="10" customFormat="1" ht="15" customHeight="1" x14ac:dyDescent="0.25">
      <c r="A203" s="24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25"/>
      <c r="P203" s="25"/>
      <c r="Q203" s="25"/>
      <c r="R203" s="25"/>
      <c r="S203" s="25"/>
      <c r="T203" s="25"/>
      <c r="U203" s="38"/>
      <c r="V203" s="41"/>
      <c r="W203" s="38"/>
      <c r="X203" s="38"/>
      <c r="Y203" s="25"/>
      <c r="Z203" s="25"/>
      <c r="AA203" s="25"/>
      <c r="AB203" s="25"/>
      <c r="AC203" s="25"/>
      <c r="AD203" s="25"/>
      <c r="AE203" s="25"/>
      <c r="AF203" s="25"/>
      <c r="AG203" s="25"/>
      <c r="AH203" s="60"/>
      <c r="AI203" s="38"/>
      <c r="AJ203" s="38"/>
      <c r="AK203" s="25"/>
      <c r="AL203" s="25"/>
      <c r="AM203" s="25"/>
      <c r="AN203" s="25"/>
      <c r="AO203" s="25"/>
      <c r="AP203" s="25"/>
      <c r="AQ203" s="25"/>
      <c r="AR203" s="3"/>
    </row>
    <row r="204" spans="1:45" s="10" customFormat="1" ht="15" customHeight="1" x14ac:dyDescent="0.25">
      <c r="A204" s="24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41"/>
      <c r="AG204" s="38"/>
      <c r="AH204" s="38"/>
      <c r="AI204" s="38"/>
      <c r="AJ204" s="38"/>
      <c r="AK204" s="38"/>
      <c r="AL204" s="25"/>
      <c r="AM204" s="25"/>
      <c r="AN204" s="25"/>
      <c r="AO204" s="38"/>
      <c r="AP204" s="38"/>
      <c r="AQ204" s="38"/>
      <c r="AR204" s="42"/>
      <c r="AS204" s="3"/>
    </row>
    <row r="205" spans="1:45" s="10" customFormat="1" ht="15" customHeight="1" x14ac:dyDescent="0.25">
      <c r="A205" s="24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41"/>
      <c r="AG205" s="38"/>
      <c r="AH205" s="38"/>
      <c r="AI205" s="38"/>
      <c r="AJ205" s="38"/>
      <c r="AK205" s="38"/>
      <c r="AL205" s="25"/>
      <c r="AM205" s="25"/>
      <c r="AN205" s="25"/>
      <c r="AO205" s="38"/>
      <c r="AP205" s="38"/>
      <c r="AQ205" s="38"/>
      <c r="AR205" s="42"/>
      <c r="AS205" s="3"/>
    </row>
    <row r="206" spans="1:45" s="10" customFormat="1" ht="15" customHeight="1" x14ac:dyDescent="0.25">
      <c r="A206" s="24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41"/>
      <c r="AG206" s="38"/>
      <c r="AH206" s="38"/>
      <c r="AI206" s="38"/>
      <c r="AJ206" s="38"/>
      <c r="AK206" s="38"/>
      <c r="AL206" s="25"/>
      <c r="AM206" s="25"/>
      <c r="AN206" s="25"/>
      <c r="AO206" s="38"/>
      <c r="AP206" s="38"/>
      <c r="AQ206" s="38"/>
      <c r="AR206" s="42"/>
      <c r="AS206" s="3"/>
    </row>
    <row r="207" spans="1:45" s="10" customFormat="1" ht="15" customHeight="1" x14ac:dyDescent="0.25">
      <c r="A207" s="24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41"/>
      <c r="AG207" s="38"/>
      <c r="AH207" s="38"/>
      <c r="AI207" s="38"/>
      <c r="AJ207" s="38"/>
      <c r="AK207" s="38"/>
      <c r="AL207" s="25"/>
      <c r="AM207" s="25"/>
      <c r="AN207" s="25"/>
      <c r="AO207" s="38"/>
      <c r="AP207" s="38"/>
      <c r="AQ207" s="38"/>
      <c r="AR207" s="42"/>
      <c r="AS207" s="3"/>
    </row>
    <row r="208" spans="1:45" s="10" customFormat="1" ht="15" customHeight="1" x14ac:dyDescent="0.25">
      <c r="A208" s="24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41"/>
      <c r="AG208" s="38"/>
      <c r="AH208" s="38"/>
      <c r="AI208" s="38"/>
      <c r="AJ208" s="38"/>
      <c r="AK208" s="38"/>
      <c r="AL208" s="25"/>
      <c r="AM208" s="25"/>
      <c r="AN208" s="25"/>
      <c r="AO208" s="38"/>
      <c r="AP208" s="38"/>
      <c r="AQ208" s="38"/>
      <c r="AR208" s="42"/>
      <c r="AS208" s="3"/>
    </row>
    <row r="209" spans="1:45" s="10" customFormat="1" ht="15" customHeight="1" x14ac:dyDescent="0.25">
      <c r="A209" s="24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41"/>
      <c r="AG209" s="38"/>
      <c r="AH209" s="38"/>
      <c r="AI209" s="38"/>
      <c r="AJ209" s="38"/>
      <c r="AK209" s="38"/>
      <c r="AL209" s="25"/>
      <c r="AM209" s="25"/>
      <c r="AN209" s="25"/>
      <c r="AO209" s="38"/>
      <c r="AP209" s="38"/>
      <c r="AQ209" s="38"/>
      <c r="AR209" s="42"/>
      <c r="AS209" s="3"/>
    </row>
    <row r="210" spans="1:45" s="10" customFormat="1" ht="15" customHeight="1" x14ac:dyDescent="0.25">
      <c r="A210" s="24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41"/>
      <c r="AG210" s="38"/>
      <c r="AH210" s="38"/>
      <c r="AI210" s="38"/>
      <c r="AJ210" s="38"/>
      <c r="AK210" s="38"/>
      <c r="AL210" s="25"/>
      <c r="AM210" s="25"/>
      <c r="AN210" s="25"/>
      <c r="AO210" s="38"/>
      <c r="AP210" s="38"/>
      <c r="AQ210" s="38"/>
      <c r="AR210" s="42"/>
      <c r="AS210" s="3"/>
    </row>
    <row r="211" spans="1:45" s="10" customFormat="1" ht="15" customHeight="1" x14ac:dyDescent="0.25">
      <c r="A211" s="24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41"/>
      <c r="AG211" s="38"/>
      <c r="AH211" s="38"/>
      <c r="AI211" s="38"/>
      <c r="AJ211" s="38"/>
      <c r="AK211" s="38"/>
      <c r="AL211" s="25"/>
      <c r="AM211" s="25"/>
      <c r="AN211" s="25"/>
      <c r="AO211" s="38"/>
      <c r="AP211" s="38"/>
      <c r="AQ211" s="38"/>
      <c r="AR211" s="42"/>
      <c r="AS211" s="3"/>
    </row>
    <row r="212" spans="1:45" s="10" customFormat="1" ht="15" customHeight="1" x14ac:dyDescent="0.25">
      <c r="A212" s="24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41"/>
      <c r="AG212" s="38"/>
      <c r="AH212" s="38"/>
      <c r="AI212" s="38"/>
      <c r="AJ212" s="38"/>
      <c r="AK212" s="38"/>
      <c r="AL212" s="25"/>
      <c r="AM212" s="25"/>
      <c r="AN212" s="25"/>
      <c r="AO212" s="38"/>
      <c r="AP212" s="38"/>
      <c r="AQ212" s="38"/>
      <c r="AR212" s="42"/>
      <c r="AS212" s="3"/>
    </row>
    <row r="213" spans="1:45" s="10" customFormat="1" ht="15" customHeight="1" x14ac:dyDescent="0.25">
      <c r="A213" s="24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41"/>
      <c r="AG213" s="38"/>
      <c r="AH213" s="38"/>
      <c r="AI213" s="38"/>
      <c r="AJ213" s="38"/>
      <c r="AK213" s="38"/>
      <c r="AL213" s="25"/>
      <c r="AM213" s="25"/>
      <c r="AN213" s="25"/>
      <c r="AO213" s="38"/>
      <c r="AP213" s="38"/>
      <c r="AQ213" s="38"/>
      <c r="AR213" s="42"/>
      <c r="AS213" s="3"/>
    </row>
    <row r="214" spans="1:45" s="10" customFormat="1" ht="15" customHeight="1" x14ac:dyDescent="0.25">
      <c r="A214" s="24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41"/>
      <c r="AG214" s="38"/>
      <c r="AH214" s="38"/>
      <c r="AI214" s="38"/>
      <c r="AJ214" s="38"/>
      <c r="AK214" s="38"/>
      <c r="AL214" s="25"/>
      <c r="AM214" s="25"/>
      <c r="AN214" s="25"/>
      <c r="AO214" s="38"/>
      <c r="AP214" s="38"/>
      <c r="AQ214" s="38"/>
      <c r="AR214" s="42"/>
      <c r="AS214" s="3"/>
    </row>
    <row r="215" spans="1:45" s="10" customFormat="1" ht="15" customHeight="1" x14ac:dyDescent="0.25">
      <c r="A215" s="24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41"/>
      <c r="AG215" s="38"/>
      <c r="AH215" s="38"/>
      <c r="AI215" s="38"/>
      <c r="AJ215" s="38"/>
      <c r="AK215" s="38"/>
      <c r="AL215" s="25"/>
      <c r="AM215" s="25"/>
      <c r="AN215" s="25"/>
      <c r="AO215" s="38"/>
      <c r="AP215" s="38"/>
      <c r="AQ215" s="38"/>
      <c r="AR215" s="42"/>
      <c r="AS215" s="3"/>
    </row>
    <row r="216" spans="1:45" s="10" customFormat="1" ht="15" customHeight="1" x14ac:dyDescent="0.25">
      <c r="A216" s="24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41"/>
      <c r="AG216" s="38"/>
      <c r="AH216" s="38"/>
      <c r="AI216" s="38"/>
      <c r="AJ216" s="38"/>
      <c r="AK216" s="38"/>
      <c r="AL216" s="25"/>
      <c r="AM216" s="25"/>
      <c r="AN216" s="25"/>
      <c r="AO216" s="38"/>
      <c r="AP216" s="38"/>
      <c r="AQ216" s="38"/>
      <c r="AR216" s="42"/>
      <c r="AS216" s="3"/>
    </row>
    <row r="217" spans="1:45" s="10" customFormat="1" ht="15" customHeight="1" x14ac:dyDescent="0.25">
      <c r="A217" s="24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41"/>
      <c r="AG217" s="38"/>
      <c r="AH217" s="38"/>
      <c r="AI217" s="38"/>
      <c r="AJ217" s="38"/>
      <c r="AK217" s="38"/>
      <c r="AL217" s="25"/>
      <c r="AM217" s="25"/>
      <c r="AN217" s="25"/>
      <c r="AO217" s="38"/>
      <c r="AP217" s="38"/>
      <c r="AQ217" s="38"/>
      <c r="AR217" s="42"/>
      <c r="AS217" s="3"/>
    </row>
    <row r="218" spans="1:45" s="10" customFormat="1" ht="15" customHeight="1" x14ac:dyDescent="0.25">
      <c r="A218" s="24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41"/>
      <c r="AG218" s="38"/>
      <c r="AH218" s="38"/>
      <c r="AI218" s="38"/>
      <c r="AJ218" s="38"/>
      <c r="AK218" s="38"/>
      <c r="AL218" s="25"/>
      <c r="AM218" s="25"/>
      <c r="AN218" s="25"/>
      <c r="AO218" s="38"/>
      <c r="AP218" s="38"/>
      <c r="AQ218" s="38"/>
      <c r="AR218" s="42"/>
      <c r="AS218" s="3"/>
    </row>
    <row r="219" spans="1:45" s="10" customFormat="1" ht="15" customHeight="1" x14ac:dyDescent="0.25">
      <c r="A219" s="24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41"/>
      <c r="AG219" s="38"/>
      <c r="AH219" s="38"/>
      <c r="AI219" s="38"/>
      <c r="AJ219" s="38"/>
      <c r="AK219" s="38"/>
      <c r="AL219" s="25"/>
      <c r="AM219" s="25"/>
      <c r="AN219" s="25"/>
      <c r="AO219" s="38"/>
      <c r="AP219" s="38"/>
      <c r="AQ219" s="38"/>
      <c r="AR219" s="42"/>
      <c r="AS219" s="3"/>
    </row>
    <row r="220" spans="1:45" s="10" customFormat="1" ht="15" customHeight="1" x14ac:dyDescent="0.25">
      <c r="A220" s="24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41"/>
      <c r="AG220" s="38"/>
      <c r="AH220" s="38"/>
      <c r="AI220" s="38"/>
      <c r="AJ220" s="38"/>
      <c r="AK220" s="38"/>
      <c r="AL220" s="25"/>
      <c r="AM220" s="25"/>
      <c r="AN220" s="25"/>
      <c r="AO220" s="38"/>
      <c r="AP220" s="38"/>
      <c r="AQ220" s="38"/>
      <c r="AR220" s="42"/>
      <c r="AS220" s="3"/>
    </row>
    <row r="221" spans="1:45" s="10" customFormat="1" ht="15" customHeight="1" x14ac:dyDescent="0.25">
      <c r="A221" s="24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41"/>
      <c r="AG221" s="38"/>
      <c r="AH221" s="38"/>
      <c r="AI221" s="38"/>
      <c r="AJ221" s="38"/>
      <c r="AK221" s="38"/>
      <c r="AL221" s="25"/>
      <c r="AM221" s="25"/>
      <c r="AN221" s="25"/>
      <c r="AO221" s="38"/>
      <c r="AP221" s="38"/>
      <c r="AQ221" s="38"/>
      <c r="AR221" s="42"/>
      <c r="AS221" s="3"/>
    </row>
    <row r="222" spans="1:45" s="10" customFormat="1" ht="15" customHeight="1" x14ac:dyDescent="0.25">
      <c r="A222" s="24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41"/>
      <c r="AG222" s="38"/>
      <c r="AH222" s="38"/>
      <c r="AI222" s="38"/>
      <c r="AJ222" s="38"/>
      <c r="AK222" s="38"/>
      <c r="AL222" s="25"/>
      <c r="AM222" s="25"/>
      <c r="AN222" s="25"/>
      <c r="AO222" s="38"/>
      <c r="AP222" s="38"/>
      <c r="AQ222" s="38"/>
      <c r="AR222" s="42"/>
      <c r="AS222" s="3"/>
    </row>
    <row r="223" spans="1:45" s="10" customFormat="1" ht="15" customHeight="1" x14ac:dyDescent="0.25">
      <c r="A223" s="24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41"/>
      <c r="AG223" s="38"/>
      <c r="AH223" s="38"/>
      <c r="AI223" s="38"/>
      <c r="AJ223" s="38"/>
      <c r="AK223" s="38"/>
      <c r="AL223" s="25"/>
      <c r="AM223" s="25"/>
      <c r="AN223" s="25"/>
      <c r="AO223" s="38"/>
      <c r="AP223" s="38"/>
      <c r="AQ223" s="38"/>
      <c r="AR223" s="42"/>
      <c r="AS223" s="3"/>
    </row>
  </sheetData>
  <sortState ref="M58:Q80">
    <sortCondition descending="1" ref="M5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30" t="s">
        <v>62</v>
      </c>
      <c r="C1" s="6"/>
      <c r="D1" s="7"/>
      <c r="E1" s="108" t="s">
        <v>256</v>
      </c>
      <c r="F1" s="247"/>
      <c r="G1" s="76"/>
      <c r="H1" s="76"/>
      <c r="I1" s="8"/>
      <c r="J1" s="6"/>
      <c r="K1" s="248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247"/>
      <c r="AB1" s="247"/>
      <c r="AC1" s="76"/>
      <c r="AD1" s="76"/>
      <c r="AE1" s="8"/>
      <c r="AF1" s="6"/>
      <c r="AG1" s="248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71" t="s">
        <v>269</v>
      </c>
      <c r="C2" s="72"/>
      <c r="D2" s="123"/>
      <c r="E2" s="14" t="s">
        <v>13</v>
      </c>
      <c r="F2" s="15"/>
      <c r="G2" s="15"/>
      <c r="H2" s="15"/>
      <c r="I2" s="21"/>
      <c r="J2" s="16"/>
      <c r="K2" s="101"/>
      <c r="L2" s="23" t="s">
        <v>270</v>
      </c>
      <c r="M2" s="15"/>
      <c r="N2" s="15"/>
      <c r="O2" s="22"/>
      <c r="P2" s="20"/>
      <c r="Q2" s="23" t="s">
        <v>271</v>
      </c>
      <c r="R2" s="15"/>
      <c r="S2" s="15"/>
      <c r="T2" s="15"/>
      <c r="U2" s="21"/>
      <c r="V2" s="22"/>
      <c r="W2" s="20"/>
      <c r="X2" s="249" t="s">
        <v>272</v>
      </c>
      <c r="Y2" s="216"/>
      <c r="Z2" s="250"/>
      <c r="AA2" s="14" t="s">
        <v>13</v>
      </c>
      <c r="AB2" s="15"/>
      <c r="AC2" s="15"/>
      <c r="AD2" s="15"/>
      <c r="AE2" s="21"/>
      <c r="AF2" s="16"/>
      <c r="AG2" s="101"/>
      <c r="AH2" s="23" t="s">
        <v>273</v>
      </c>
      <c r="AI2" s="15"/>
      <c r="AJ2" s="15"/>
      <c r="AK2" s="22"/>
      <c r="AL2" s="20"/>
      <c r="AM2" s="23" t="s">
        <v>271</v>
      </c>
      <c r="AN2" s="15"/>
      <c r="AO2" s="15"/>
      <c r="AP2" s="15"/>
      <c r="AQ2" s="21"/>
      <c r="AR2" s="22"/>
      <c r="AS2" s="251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251"/>
      <c r="L3" s="19" t="s">
        <v>5</v>
      </c>
      <c r="M3" s="19" t="s">
        <v>6</v>
      </c>
      <c r="N3" s="19" t="s">
        <v>35</v>
      </c>
      <c r="O3" s="19" t="s">
        <v>17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251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251"/>
      <c r="AH3" s="19" t="s">
        <v>5</v>
      </c>
      <c r="AI3" s="19" t="s">
        <v>6</v>
      </c>
      <c r="AJ3" s="19" t="s">
        <v>35</v>
      </c>
      <c r="AK3" s="19" t="s">
        <v>17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251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6"/>
      <c r="C4" s="31"/>
      <c r="D4" s="27"/>
      <c r="E4" s="26"/>
      <c r="F4" s="26"/>
      <c r="G4" s="26"/>
      <c r="H4" s="28"/>
      <c r="I4" s="26"/>
      <c r="J4" s="29"/>
      <c r="K4" s="32"/>
      <c r="L4" s="96"/>
      <c r="M4" s="19"/>
      <c r="N4" s="19"/>
      <c r="O4" s="19"/>
      <c r="P4" s="25"/>
      <c r="Q4" s="26"/>
      <c r="R4" s="26"/>
      <c r="S4" s="28"/>
      <c r="T4" s="26"/>
      <c r="U4" s="26"/>
      <c r="V4" s="252"/>
      <c r="W4" s="32"/>
      <c r="X4" s="26">
        <v>1986</v>
      </c>
      <c r="Y4" s="26" t="s">
        <v>33</v>
      </c>
      <c r="Z4" s="30" t="s">
        <v>175</v>
      </c>
      <c r="AA4" s="26">
        <v>19</v>
      </c>
      <c r="AB4" s="26">
        <v>1</v>
      </c>
      <c r="AC4" s="26">
        <v>9</v>
      </c>
      <c r="AD4" s="26">
        <v>14</v>
      </c>
      <c r="AE4" s="26"/>
      <c r="AF4" s="29"/>
      <c r="AG4" s="32"/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253"/>
      <c r="AS4" s="1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6">
        <v>1987</v>
      </c>
      <c r="C5" s="26" t="s">
        <v>65</v>
      </c>
      <c r="D5" s="27" t="s">
        <v>58</v>
      </c>
      <c r="E5" s="26">
        <v>21</v>
      </c>
      <c r="F5" s="26">
        <v>0</v>
      </c>
      <c r="G5" s="26">
        <v>0</v>
      </c>
      <c r="H5" s="26">
        <v>37</v>
      </c>
      <c r="I5" s="26"/>
      <c r="J5" s="29"/>
      <c r="K5" s="25"/>
      <c r="L5" s="19"/>
      <c r="M5" s="26" t="s">
        <v>65</v>
      </c>
      <c r="N5" s="19"/>
      <c r="O5" s="19"/>
      <c r="P5" s="25"/>
      <c r="Q5" s="26"/>
      <c r="R5" s="26"/>
      <c r="S5" s="28"/>
      <c r="T5" s="26"/>
      <c r="U5" s="26"/>
      <c r="V5" s="252"/>
      <c r="W5" s="32"/>
      <c r="X5" s="26"/>
      <c r="Y5" s="31"/>
      <c r="Z5" s="27"/>
      <c r="AA5" s="26"/>
      <c r="AB5" s="26"/>
      <c r="AC5" s="26"/>
      <c r="AD5" s="28"/>
      <c r="AE5" s="26"/>
      <c r="AF5" s="29"/>
      <c r="AG5" s="32"/>
      <c r="AH5" s="19"/>
      <c r="AI5" s="19"/>
      <c r="AJ5" s="19"/>
      <c r="AK5" s="19"/>
      <c r="AL5" s="25"/>
      <c r="AM5" s="26"/>
      <c r="AN5" s="26"/>
      <c r="AO5" s="26"/>
      <c r="AP5" s="26"/>
      <c r="AQ5" s="26"/>
      <c r="AR5" s="253"/>
      <c r="AS5" s="1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6">
        <v>1988</v>
      </c>
      <c r="C6" s="26" t="s">
        <v>66</v>
      </c>
      <c r="D6" s="27" t="s">
        <v>58</v>
      </c>
      <c r="E6" s="28">
        <v>22</v>
      </c>
      <c r="F6" s="28">
        <v>0</v>
      </c>
      <c r="G6" s="26">
        <v>10</v>
      </c>
      <c r="H6" s="26">
        <v>55</v>
      </c>
      <c r="I6" s="26"/>
      <c r="J6" s="29"/>
      <c r="K6" s="25"/>
      <c r="L6" s="19"/>
      <c r="M6" s="26" t="s">
        <v>147</v>
      </c>
      <c r="N6" s="19" t="s">
        <v>152</v>
      </c>
      <c r="O6" s="19"/>
      <c r="P6" s="25"/>
      <c r="Q6" s="26"/>
      <c r="R6" s="26"/>
      <c r="S6" s="28"/>
      <c r="T6" s="26"/>
      <c r="U6" s="26"/>
      <c r="V6" s="252"/>
      <c r="W6" s="32"/>
      <c r="X6" s="26"/>
      <c r="Y6" s="31"/>
      <c r="Z6" s="27"/>
      <c r="AA6" s="26"/>
      <c r="AB6" s="26"/>
      <c r="AC6" s="26"/>
      <c r="AD6" s="28"/>
      <c r="AE6" s="26"/>
      <c r="AF6" s="29"/>
      <c r="AG6" s="32"/>
      <c r="AH6" s="19"/>
      <c r="AI6" s="19"/>
      <c r="AJ6" s="19"/>
      <c r="AK6" s="19"/>
      <c r="AL6" s="25"/>
      <c r="AM6" s="26"/>
      <c r="AN6" s="26"/>
      <c r="AO6" s="26"/>
      <c r="AP6" s="26"/>
      <c r="AQ6" s="26"/>
      <c r="AR6" s="253"/>
      <c r="AS6" s="1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ht="14.25" x14ac:dyDescent="0.2">
      <c r="A7" s="38"/>
      <c r="B7" s="79" t="s">
        <v>274</v>
      </c>
      <c r="C7" s="83"/>
      <c r="D7" s="82"/>
      <c r="E7" s="81">
        <f>SUM(E4:E6)</f>
        <v>43</v>
      </c>
      <c r="F7" s="81">
        <f>SUM(F4:F6)</f>
        <v>0</v>
      </c>
      <c r="G7" s="81">
        <f>SUM(G4:G6)</f>
        <v>10</v>
      </c>
      <c r="H7" s="81">
        <f>SUM(H4:H6)</f>
        <v>92</v>
      </c>
      <c r="I7" s="81">
        <f>SUM(I4:I6)</f>
        <v>0</v>
      </c>
      <c r="J7" s="254">
        <v>0</v>
      </c>
      <c r="K7" s="101">
        <f>SUM(K4:K6)</f>
        <v>0</v>
      </c>
      <c r="L7" s="23"/>
      <c r="M7" s="21"/>
      <c r="N7" s="226"/>
      <c r="O7" s="227"/>
      <c r="P7" s="25"/>
      <c r="Q7" s="81">
        <f>SUM(Q4:Q6)</f>
        <v>0</v>
      </c>
      <c r="R7" s="81">
        <f>SUM(R4:R6)</f>
        <v>0</v>
      </c>
      <c r="S7" s="81">
        <f>SUM(S4:S6)</f>
        <v>0</v>
      </c>
      <c r="T7" s="81">
        <f>SUM(T4:T6)</f>
        <v>0</v>
      </c>
      <c r="U7" s="81">
        <f>SUM(U4:U6)</f>
        <v>0</v>
      </c>
      <c r="V7" s="36">
        <v>0</v>
      </c>
      <c r="W7" s="101">
        <f>SUM(W4:W6)</f>
        <v>0</v>
      </c>
      <c r="X7" s="17" t="s">
        <v>274</v>
      </c>
      <c r="Y7" s="18"/>
      <c r="Z7" s="16"/>
      <c r="AA7" s="81">
        <f>SUM(AA4:AA6)</f>
        <v>19</v>
      </c>
      <c r="AB7" s="81">
        <f>SUM(AB4:AB6)</f>
        <v>1</v>
      </c>
      <c r="AC7" s="81">
        <f>SUM(AC4:AC6)</f>
        <v>9</v>
      </c>
      <c r="AD7" s="81">
        <f>SUM(AD4:AD6)</f>
        <v>14</v>
      </c>
      <c r="AE7" s="81">
        <f>SUM(AE4:AE6)</f>
        <v>0</v>
      </c>
      <c r="AF7" s="254">
        <v>0</v>
      </c>
      <c r="AG7" s="101">
        <f>SUM(AG4:AG6)</f>
        <v>0</v>
      </c>
      <c r="AH7" s="23"/>
      <c r="AI7" s="21"/>
      <c r="AJ7" s="226"/>
      <c r="AK7" s="227"/>
      <c r="AL7" s="25"/>
      <c r="AM7" s="81">
        <f>SUM(AM4:AM6)</f>
        <v>0</v>
      </c>
      <c r="AN7" s="81">
        <f>SUM(AN4:AN6)</f>
        <v>0</v>
      </c>
      <c r="AO7" s="81">
        <f>SUM(AO4:AO6)</f>
        <v>0</v>
      </c>
      <c r="AP7" s="81">
        <f>SUM(AP4:AP6)</f>
        <v>0</v>
      </c>
      <c r="AQ7" s="81">
        <f>SUM(AQ4:AQ6)</f>
        <v>0</v>
      </c>
      <c r="AR7" s="254">
        <v>0</v>
      </c>
      <c r="AS7" s="251">
        <f>SUM(AS4:AS6)</f>
        <v>0</v>
      </c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38"/>
      <c r="C8" s="38"/>
      <c r="D8" s="38"/>
      <c r="E8" s="38"/>
      <c r="F8" s="38"/>
      <c r="G8" s="38"/>
      <c r="H8" s="38"/>
      <c r="I8" s="38"/>
      <c r="J8" s="39"/>
      <c r="K8" s="32"/>
      <c r="L8" s="25"/>
      <c r="M8" s="25"/>
      <c r="N8" s="25"/>
      <c r="O8" s="25"/>
      <c r="P8" s="38"/>
      <c r="Q8" s="38"/>
      <c r="R8" s="41"/>
      <c r="S8" s="38"/>
      <c r="T8" s="38"/>
      <c r="U8" s="25"/>
      <c r="V8" s="25"/>
      <c r="W8" s="32"/>
      <c r="X8" s="38"/>
      <c r="Y8" s="38"/>
      <c r="Z8" s="38"/>
      <c r="AA8" s="38"/>
      <c r="AB8" s="38"/>
      <c r="AC8" s="38"/>
      <c r="AD8" s="38"/>
      <c r="AE8" s="38"/>
      <c r="AF8" s="39"/>
      <c r="AG8" s="32"/>
      <c r="AH8" s="25"/>
      <c r="AI8" s="25"/>
      <c r="AJ8" s="25"/>
      <c r="AK8" s="25"/>
      <c r="AL8" s="38"/>
      <c r="AM8" s="38"/>
      <c r="AN8" s="41"/>
      <c r="AO8" s="38"/>
      <c r="AP8" s="38"/>
      <c r="AQ8" s="25"/>
      <c r="AR8" s="25"/>
      <c r="AS8" s="32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55" t="s">
        <v>275</v>
      </c>
      <c r="C9" s="256"/>
      <c r="D9" s="257"/>
      <c r="E9" s="16" t="s">
        <v>3</v>
      </c>
      <c r="F9" s="19" t="s">
        <v>8</v>
      </c>
      <c r="G9" s="16" t="s">
        <v>5</v>
      </c>
      <c r="H9" s="19" t="s">
        <v>6</v>
      </c>
      <c r="I9" s="19" t="s">
        <v>17</v>
      </c>
      <c r="J9" s="19" t="s">
        <v>22</v>
      </c>
      <c r="K9" s="25"/>
      <c r="L9" s="19" t="s">
        <v>27</v>
      </c>
      <c r="M9" s="19" t="s">
        <v>28</v>
      </c>
      <c r="N9" s="19" t="s">
        <v>276</v>
      </c>
      <c r="O9" s="19" t="s">
        <v>277</v>
      </c>
      <c r="Q9" s="41"/>
      <c r="R9" s="41" t="s">
        <v>34</v>
      </c>
      <c r="S9" s="41"/>
      <c r="T9" s="38" t="s">
        <v>59</v>
      </c>
      <c r="U9" s="25"/>
      <c r="V9" s="32"/>
      <c r="W9" s="32"/>
      <c r="X9" s="258"/>
      <c r="Y9" s="258"/>
      <c r="Z9" s="258"/>
      <c r="AA9" s="258"/>
      <c r="AB9" s="258"/>
      <c r="AC9" s="41"/>
      <c r="AD9" s="41"/>
      <c r="AE9" s="41"/>
      <c r="AF9" s="38"/>
      <c r="AG9" s="38"/>
      <c r="AH9" s="38"/>
      <c r="AI9" s="38"/>
      <c r="AJ9" s="38"/>
      <c r="AK9" s="38"/>
      <c r="AM9" s="32"/>
      <c r="AN9" s="258"/>
      <c r="AO9" s="258"/>
      <c r="AP9" s="258"/>
      <c r="AQ9" s="258"/>
      <c r="AR9" s="258"/>
      <c r="AS9" s="25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44" t="s">
        <v>12</v>
      </c>
      <c r="C10" s="13"/>
      <c r="D10" s="46"/>
      <c r="E10" s="259">
        <v>507</v>
      </c>
      <c r="F10" s="259">
        <v>25</v>
      </c>
      <c r="G10" s="259">
        <v>135</v>
      </c>
      <c r="H10" s="259">
        <v>821</v>
      </c>
      <c r="I10" s="259">
        <v>2776</v>
      </c>
      <c r="J10" s="260">
        <v>0.66900000000000004</v>
      </c>
      <c r="K10" s="38">
        <f>PRODUCT(I10/J10)</f>
        <v>4149.4768310911804</v>
      </c>
      <c r="L10" s="261">
        <f>PRODUCT((F10+G10)/E10)</f>
        <v>0.31558185404339251</v>
      </c>
      <c r="M10" s="261">
        <f>PRODUCT(H10/E10)</f>
        <v>1.6193293885601578</v>
      </c>
      <c r="N10" s="261">
        <f>PRODUCT((F10+G10+H10)/E10)</f>
        <v>1.9349112426035502</v>
      </c>
      <c r="O10" s="261">
        <f>PRODUCT(I10/E10)</f>
        <v>5.4753451676528604</v>
      </c>
      <c r="Q10" s="41"/>
      <c r="R10" s="41"/>
      <c r="S10" s="41"/>
      <c r="T10" s="38" t="s">
        <v>170</v>
      </c>
      <c r="U10" s="38"/>
      <c r="V10" s="38"/>
      <c r="W10" s="38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38"/>
      <c r="AL10" s="38"/>
      <c r="AM10" s="38"/>
      <c r="AN10" s="41"/>
      <c r="AO10" s="41"/>
      <c r="AP10" s="41"/>
      <c r="AQ10" s="41"/>
      <c r="AR10" s="41"/>
      <c r="AS10" s="41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262" t="s">
        <v>269</v>
      </c>
      <c r="C11" s="263"/>
      <c r="D11" s="264"/>
      <c r="E11" s="259">
        <f>PRODUCT(E7+Q7)</f>
        <v>43</v>
      </c>
      <c r="F11" s="259">
        <f>PRODUCT(F7+R7)</f>
        <v>0</v>
      </c>
      <c r="G11" s="259">
        <f>PRODUCT(G7+S7)</f>
        <v>10</v>
      </c>
      <c r="H11" s="259">
        <f>PRODUCT(H7+T7)</f>
        <v>92</v>
      </c>
      <c r="I11" s="259">
        <f>PRODUCT(I7+U7)</f>
        <v>0</v>
      </c>
      <c r="J11" s="260">
        <v>0</v>
      </c>
      <c r="K11" s="38">
        <f>PRODUCT(K7+W7)</f>
        <v>0</v>
      </c>
      <c r="L11" s="261">
        <f>PRODUCT((F11+G11)/E11)</f>
        <v>0.23255813953488372</v>
      </c>
      <c r="M11" s="261">
        <f>PRODUCT(H11/E11)</f>
        <v>2.13953488372093</v>
      </c>
      <c r="N11" s="261">
        <f>PRODUCT((F11+G11+H11)/E11)</f>
        <v>2.3720930232558142</v>
      </c>
      <c r="O11" s="261">
        <f>PRODUCT(I11/E11)</f>
        <v>0</v>
      </c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215" t="s">
        <v>272</v>
      </c>
      <c r="C12" s="265"/>
      <c r="D12" s="217"/>
      <c r="E12" s="259">
        <f>PRODUCT(AA7+AM7)</f>
        <v>19</v>
      </c>
      <c r="F12" s="259">
        <f>PRODUCT(AB7+AN7)</f>
        <v>1</v>
      </c>
      <c r="G12" s="259">
        <f>PRODUCT(AC7+AO7)</f>
        <v>9</v>
      </c>
      <c r="H12" s="259">
        <f>PRODUCT(AD7+AP7)</f>
        <v>14</v>
      </c>
      <c r="I12" s="259">
        <f>PRODUCT(AE7+AQ7)</f>
        <v>0</v>
      </c>
      <c r="J12" s="260">
        <v>0</v>
      </c>
      <c r="K12" s="25">
        <f>PRODUCT(AG7+AS7)</f>
        <v>0</v>
      </c>
      <c r="L12" s="261">
        <f>PRODUCT((F12+G12)/E12)</f>
        <v>0.52631578947368418</v>
      </c>
      <c r="M12" s="261">
        <f>PRODUCT(H12/E12)</f>
        <v>0.73684210526315785</v>
      </c>
      <c r="N12" s="261">
        <f>PRODUCT((F12+G12+H12)/E12)</f>
        <v>1.263157894736842</v>
      </c>
      <c r="O12" s="261">
        <f>PRODUCT(I12/E12)</f>
        <v>0</v>
      </c>
      <c r="Q12" s="41"/>
      <c r="R12" s="41"/>
      <c r="S12" s="38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38"/>
      <c r="AL12" s="25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266" t="s">
        <v>274</v>
      </c>
      <c r="C13" s="98"/>
      <c r="D13" s="267"/>
      <c r="E13" s="259">
        <f>SUM(E10:E12)</f>
        <v>569</v>
      </c>
      <c r="F13" s="259">
        <f t="shared" ref="F13:I13" si="0">SUM(F10:F12)</f>
        <v>26</v>
      </c>
      <c r="G13" s="259">
        <f t="shared" si="0"/>
        <v>154</v>
      </c>
      <c r="H13" s="259">
        <f t="shared" si="0"/>
        <v>927</v>
      </c>
      <c r="I13" s="259">
        <f t="shared" si="0"/>
        <v>2776</v>
      </c>
      <c r="J13" s="260">
        <v>0</v>
      </c>
      <c r="K13" s="38">
        <f>SUM(K10:K12)</f>
        <v>4149.4768310911804</v>
      </c>
      <c r="L13" s="261">
        <f>PRODUCT((F13+G13)/E13)</f>
        <v>0.31634446397188049</v>
      </c>
      <c r="M13" s="261">
        <f>PRODUCT(H13/E13)</f>
        <v>1.6291739894551844</v>
      </c>
      <c r="N13" s="261">
        <f>PRODUCT((F13+G13+H13)/E13)</f>
        <v>1.9455184534270651</v>
      </c>
      <c r="O13" s="261">
        <f>PRODUCT(I13/507)</f>
        <v>5.4753451676528604</v>
      </c>
      <c r="Q13" s="25"/>
      <c r="R13" s="25"/>
      <c r="S13" s="25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ht="14.25" x14ac:dyDescent="0.2">
      <c r="A14" s="38"/>
      <c r="B14" s="38"/>
      <c r="C14" s="38"/>
      <c r="D14" s="38"/>
      <c r="E14" s="25"/>
      <c r="F14" s="25"/>
      <c r="G14" s="25"/>
      <c r="H14" s="25"/>
      <c r="I14" s="25"/>
      <c r="J14" s="38"/>
      <c r="K14" s="38"/>
      <c r="L14" s="25"/>
      <c r="M14" s="25"/>
      <c r="N14" s="25"/>
      <c r="O14" s="25"/>
      <c r="P14" s="38"/>
      <c r="Q14" s="38"/>
      <c r="R14" s="38"/>
      <c r="S14" s="38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4.25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J52" s="38"/>
      <c r="K52" s="38"/>
      <c r="L52"/>
      <c r="M52"/>
      <c r="N52"/>
      <c r="O52"/>
      <c r="P52"/>
      <c r="Q52" s="38"/>
      <c r="R52" s="38"/>
      <c r="S52" s="38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38"/>
      <c r="AL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J53" s="38"/>
      <c r="K53" s="38"/>
      <c r="L53"/>
      <c r="M53"/>
      <c r="N53"/>
      <c r="O53"/>
      <c r="P53"/>
      <c r="Q53" s="38"/>
      <c r="R53" s="38"/>
      <c r="S53" s="38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38"/>
      <c r="AL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L75"/>
      <c r="M75"/>
      <c r="N75"/>
      <c r="O75"/>
      <c r="P75"/>
      <c r="Q75" s="38"/>
      <c r="R75" s="38"/>
      <c r="S75" s="38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L76"/>
      <c r="M76"/>
      <c r="N76"/>
      <c r="O76"/>
      <c r="P76"/>
      <c r="Q76" s="38"/>
      <c r="R76" s="38"/>
      <c r="S76" s="38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25"/>
      <c r="R86" s="25"/>
      <c r="S86" s="25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38"/>
      <c r="AL86" s="25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25"/>
      <c r="R87" s="25"/>
      <c r="S87" s="25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38"/>
      <c r="AL87" s="25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5"/>
      <c r="R88" s="25"/>
      <c r="S88" s="25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38"/>
      <c r="AL88" s="25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5"/>
      <c r="R89" s="25"/>
      <c r="S89" s="25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38"/>
      <c r="AL89" s="25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5"/>
      <c r="R90" s="25"/>
      <c r="S90" s="25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38"/>
      <c r="AL90" s="25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5"/>
      <c r="R91" s="25"/>
      <c r="S91" s="25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38"/>
      <c r="AL91" s="25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5"/>
      <c r="R92" s="25"/>
      <c r="S92" s="25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38"/>
      <c r="AL92" s="25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5"/>
      <c r="R93" s="25"/>
      <c r="S93" s="25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38"/>
      <c r="AL93" s="25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5"/>
      <c r="R94" s="25"/>
      <c r="S94" s="25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38"/>
      <c r="AL94" s="25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5"/>
      <c r="R95" s="25"/>
      <c r="S95" s="25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38"/>
      <c r="AL95" s="25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5"/>
      <c r="R96" s="25"/>
      <c r="S96" s="25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38"/>
      <c r="AL96" s="25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5"/>
      <c r="R97" s="25"/>
      <c r="S97" s="25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38"/>
      <c r="AL97" s="25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5"/>
      <c r="R98" s="25"/>
      <c r="S98" s="25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38"/>
      <c r="AL98" s="25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5"/>
      <c r="R99" s="25"/>
      <c r="S99" s="25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38"/>
      <c r="AL99" s="25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5"/>
      <c r="R100" s="25"/>
      <c r="S100" s="25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38"/>
      <c r="AL100" s="25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5"/>
      <c r="R101" s="25"/>
      <c r="S101" s="25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38"/>
      <c r="AL101" s="25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5"/>
      <c r="R102" s="25"/>
      <c r="S102" s="25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38"/>
      <c r="AL102" s="25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5"/>
      <c r="R103" s="25"/>
      <c r="S103" s="25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38"/>
      <c r="AL103" s="25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5"/>
      <c r="R104" s="25"/>
      <c r="S104" s="25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38"/>
      <c r="AL104" s="25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5"/>
      <c r="R105" s="25"/>
      <c r="S105" s="25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38"/>
      <c r="AL105" s="25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5"/>
      <c r="R106" s="25"/>
      <c r="S106" s="25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38"/>
      <c r="AL106" s="25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5"/>
      <c r="R107" s="25"/>
      <c r="S107" s="25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38"/>
      <c r="AL107" s="25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5"/>
      <c r="R108" s="25"/>
      <c r="S108" s="25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38"/>
      <c r="AL108" s="25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5"/>
      <c r="R109" s="25"/>
      <c r="S109" s="25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38"/>
      <c r="AL109" s="25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5"/>
      <c r="R110" s="25"/>
      <c r="S110" s="25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38"/>
      <c r="AL110" s="25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5"/>
      <c r="R111" s="25"/>
      <c r="S111" s="25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38"/>
      <c r="AL111" s="25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5"/>
      <c r="R112" s="25"/>
      <c r="S112" s="25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38"/>
      <c r="AL112" s="25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5"/>
      <c r="R113" s="25"/>
      <c r="S113" s="25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38"/>
      <c r="AL113" s="25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5"/>
      <c r="R114" s="25"/>
      <c r="S114" s="25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38"/>
      <c r="AL114" s="25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5"/>
      <c r="R115" s="25"/>
      <c r="S115" s="25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38"/>
      <c r="AL115" s="25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5"/>
      <c r="R116" s="25"/>
      <c r="S116" s="25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38"/>
      <c r="AL116" s="25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5"/>
      <c r="R117" s="25"/>
      <c r="S117" s="25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38"/>
      <c r="AL117" s="25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5"/>
      <c r="R118" s="25"/>
      <c r="S118" s="25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38"/>
      <c r="AL118" s="25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5"/>
      <c r="R119" s="25"/>
      <c r="S119" s="25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38"/>
      <c r="AL119" s="25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5"/>
      <c r="R120" s="25"/>
      <c r="S120" s="25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38"/>
      <c r="AL120" s="25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5"/>
      <c r="R121" s="25"/>
      <c r="S121" s="25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38"/>
      <c r="AL121" s="25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5"/>
      <c r="R122" s="25"/>
      <c r="S122" s="25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38"/>
      <c r="AL122" s="25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5"/>
      <c r="R123" s="25"/>
      <c r="S123" s="25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38"/>
      <c r="AL123" s="25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5"/>
      <c r="R124" s="25"/>
      <c r="S124" s="25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38"/>
      <c r="AL124" s="25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5"/>
      <c r="R125" s="25"/>
      <c r="S125" s="25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38"/>
      <c r="AL125" s="25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5"/>
      <c r="R126" s="25"/>
      <c r="S126" s="25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38"/>
      <c r="AL126" s="25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5"/>
      <c r="R127" s="25"/>
      <c r="S127" s="25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38"/>
      <c r="AL127" s="25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5"/>
      <c r="R128" s="25"/>
      <c r="S128" s="25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38"/>
      <c r="AL128" s="25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5"/>
      <c r="R129" s="25"/>
      <c r="S129" s="25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38"/>
      <c r="AL129" s="25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5"/>
      <c r="R130" s="25"/>
      <c r="S130" s="25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38"/>
      <c r="AL130" s="25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5"/>
      <c r="R131" s="25"/>
      <c r="S131" s="25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38"/>
      <c r="AL131" s="25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5"/>
      <c r="R132" s="25"/>
      <c r="S132" s="25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38"/>
      <c r="AL132" s="25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5"/>
      <c r="R133" s="25"/>
      <c r="S133" s="25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38"/>
      <c r="AL133" s="25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5"/>
      <c r="R134" s="25"/>
      <c r="S134" s="25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38"/>
      <c r="AL134" s="25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5"/>
      <c r="R135" s="25"/>
      <c r="S135" s="25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38"/>
      <c r="AL135" s="25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5"/>
      <c r="R136" s="25"/>
      <c r="S136" s="25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38"/>
      <c r="AL136" s="25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5"/>
      <c r="R137" s="25"/>
      <c r="S137" s="25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38"/>
      <c r="AL137" s="25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5"/>
      <c r="R138" s="25"/>
      <c r="S138" s="25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38"/>
      <c r="AL138" s="25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5"/>
      <c r="R139" s="25"/>
      <c r="S139" s="25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38"/>
      <c r="AL139" s="25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5"/>
      <c r="R140" s="25"/>
      <c r="S140" s="25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38"/>
      <c r="AL140" s="25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5"/>
      <c r="R141" s="25"/>
      <c r="S141" s="25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38"/>
      <c r="AL141" s="25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5"/>
      <c r="R142" s="25"/>
      <c r="S142" s="25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38"/>
      <c r="AL142" s="25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5"/>
      <c r="R143" s="25"/>
      <c r="S143" s="25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38"/>
      <c r="AL143" s="25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5"/>
      <c r="R144" s="25"/>
      <c r="S144" s="25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38"/>
      <c r="AL144" s="25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5"/>
      <c r="R145" s="25"/>
      <c r="S145" s="25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38"/>
      <c r="AL145" s="25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5"/>
      <c r="R146" s="25"/>
      <c r="S146" s="25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38"/>
      <c r="AL146" s="25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5"/>
      <c r="R147" s="25"/>
      <c r="S147" s="25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38"/>
      <c r="AL147" s="25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5"/>
      <c r="R148" s="25"/>
      <c r="S148" s="25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38"/>
      <c r="AL148" s="25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5"/>
      <c r="R149" s="25"/>
      <c r="S149" s="25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38"/>
      <c r="AL149" s="25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5"/>
      <c r="R150" s="25"/>
      <c r="S150" s="25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38"/>
      <c r="AL150" s="25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5"/>
      <c r="R151" s="25"/>
      <c r="S151" s="25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38"/>
      <c r="AL151" s="25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5"/>
      <c r="R152" s="25"/>
      <c r="S152" s="25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38"/>
      <c r="AL152" s="25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5"/>
      <c r="R153" s="25"/>
      <c r="S153" s="25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38"/>
      <c r="AL153" s="25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5"/>
      <c r="R154" s="25"/>
      <c r="S154" s="25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38"/>
      <c r="AL154" s="25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5"/>
      <c r="R155" s="25"/>
      <c r="S155" s="25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38"/>
      <c r="AL155" s="25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5"/>
      <c r="R156" s="25"/>
      <c r="S156" s="25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38"/>
      <c r="AL156" s="25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5"/>
      <c r="R157" s="25"/>
      <c r="S157" s="25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38"/>
      <c r="AL157" s="25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5"/>
      <c r="R158" s="25"/>
      <c r="S158" s="25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38"/>
      <c r="AL158" s="25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5"/>
      <c r="R159" s="25"/>
      <c r="S159" s="25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38"/>
      <c r="AL159" s="25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5"/>
      <c r="R160" s="25"/>
      <c r="S160" s="25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38"/>
      <c r="AL160" s="25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5"/>
      <c r="R161" s="25"/>
      <c r="S161" s="25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38"/>
      <c r="AL161" s="25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5"/>
      <c r="R162" s="25"/>
      <c r="S162" s="25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38"/>
      <c r="AL162" s="25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5"/>
      <c r="R163" s="25"/>
      <c r="S163" s="25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38"/>
      <c r="AL163" s="25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5"/>
      <c r="R164" s="25"/>
      <c r="S164" s="25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38"/>
      <c r="AL164" s="25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5"/>
      <c r="R165" s="25"/>
      <c r="S165" s="25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38"/>
      <c r="AL165" s="25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5"/>
      <c r="R166" s="25"/>
      <c r="S166" s="25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38"/>
      <c r="AL166" s="25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5"/>
      <c r="R167" s="25"/>
      <c r="S167" s="25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38"/>
      <c r="AL167" s="25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5"/>
      <c r="R168" s="25"/>
      <c r="S168" s="25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38"/>
      <c r="AL168" s="25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5"/>
      <c r="R169" s="25"/>
      <c r="S169" s="25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38"/>
      <c r="AL169" s="25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5"/>
      <c r="R170" s="25"/>
      <c r="S170" s="25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38"/>
      <c r="AL170" s="25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L171"/>
      <c r="M171"/>
      <c r="N171"/>
      <c r="O171"/>
      <c r="P171"/>
      <c r="Q171" s="25"/>
      <c r="R171" s="25"/>
      <c r="S171" s="25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38"/>
      <c r="AL171" s="25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L172"/>
      <c r="M172"/>
      <c r="N172"/>
      <c r="O172"/>
      <c r="P172"/>
      <c r="Q172" s="25"/>
      <c r="R172" s="25"/>
      <c r="S172" s="25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38"/>
      <c r="AL172" s="25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38"/>
      <c r="AL173" s="25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38"/>
      <c r="AL174" s="25"/>
    </row>
    <row r="175" spans="1:57" ht="14.25" x14ac:dyDescent="0.2">
      <c r="L175" s="25"/>
      <c r="M175" s="25"/>
      <c r="N175" s="25"/>
      <c r="O175" s="25"/>
      <c r="P175" s="25"/>
      <c r="R175" s="25"/>
      <c r="S175" s="25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38"/>
      <c r="AL175" s="25"/>
    </row>
    <row r="176" spans="1:57" ht="14.25" x14ac:dyDescent="0.2">
      <c r="L176" s="25"/>
      <c r="M176" s="25"/>
      <c r="N176" s="25"/>
      <c r="O176" s="25"/>
      <c r="P176" s="25"/>
      <c r="R176" s="25"/>
      <c r="S176" s="25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38"/>
      <c r="AL176" s="25"/>
    </row>
    <row r="177" spans="12:38" ht="14.25" x14ac:dyDescent="0.2">
      <c r="L177" s="25"/>
      <c r="M177" s="25"/>
      <c r="N177" s="25"/>
      <c r="O177" s="25"/>
      <c r="P177" s="25"/>
      <c r="R177" s="25"/>
      <c r="S177" s="25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38"/>
      <c r="AL177" s="25"/>
    </row>
    <row r="178" spans="12:38" ht="14.25" x14ac:dyDescent="0.2">
      <c r="L178" s="25"/>
      <c r="M178" s="25"/>
      <c r="N178" s="25"/>
      <c r="O178" s="25"/>
      <c r="P178" s="25"/>
      <c r="R178" s="25"/>
      <c r="S178" s="25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25"/>
      <c r="AL178" s="25"/>
    </row>
    <row r="179" spans="12:38" x14ac:dyDescent="0.25">
      <c r="R179" s="32"/>
      <c r="S179" s="32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</row>
    <row r="180" spans="12:38" x14ac:dyDescent="0.25">
      <c r="R180" s="32"/>
      <c r="S180" s="32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</row>
    <row r="181" spans="12:38" x14ac:dyDescent="0.25">
      <c r="R181" s="32"/>
      <c r="S181" s="32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</row>
    <row r="182" spans="12:38" x14ac:dyDescent="0.25">
      <c r="L182"/>
      <c r="M182"/>
      <c r="N182"/>
      <c r="O182"/>
      <c r="P182"/>
      <c r="R182" s="32"/>
      <c r="S182" s="32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/>
      <c r="AL182"/>
    </row>
    <row r="183" spans="12:38" x14ac:dyDescent="0.25">
      <c r="L183"/>
      <c r="M183"/>
      <c r="N183"/>
      <c r="O183"/>
      <c r="P183"/>
      <c r="R183" s="32"/>
      <c r="S183" s="32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/>
      <c r="AL183"/>
    </row>
    <row r="184" spans="12:38" x14ac:dyDescent="0.25">
      <c r="L184"/>
      <c r="M184"/>
      <c r="N184"/>
      <c r="O184"/>
      <c r="P184"/>
      <c r="R184" s="32"/>
      <c r="S184" s="32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/>
      <c r="AL184"/>
    </row>
    <row r="185" spans="12:38" x14ac:dyDescent="0.25">
      <c r="L185"/>
      <c r="M185"/>
      <c r="N185"/>
      <c r="O185"/>
      <c r="P185"/>
      <c r="R185" s="32"/>
      <c r="S185" s="32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32"/>
      <c r="S186" s="32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32"/>
      <c r="S187" s="32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32"/>
      <c r="S188" s="32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32"/>
      <c r="S189" s="32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32"/>
      <c r="S190" s="32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32"/>
      <c r="S191" s="32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32"/>
      <c r="S192" s="32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32"/>
      <c r="S193" s="32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32"/>
      <c r="S194" s="32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32"/>
      <c r="S195" s="32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32"/>
      <c r="S196" s="32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32"/>
      <c r="S197" s="32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32"/>
      <c r="S198" s="32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32"/>
      <c r="S199" s="32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32"/>
      <c r="S205" s="32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32"/>
      <c r="S206" s="32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ht="14.25" x14ac:dyDescent="0.2">
      <c r="L207"/>
      <c r="M207"/>
      <c r="N207"/>
      <c r="O207"/>
      <c r="P207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ht="14.25" x14ac:dyDescent="0.2">
      <c r="L208"/>
      <c r="M208"/>
      <c r="N208"/>
      <c r="O208"/>
      <c r="P208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ht="14.25" x14ac:dyDescent="0.2">
      <c r="L209"/>
      <c r="M209"/>
      <c r="N209"/>
      <c r="O209"/>
      <c r="P209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ht="14.25" x14ac:dyDescent="0.2">
      <c r="L210"/>
      <c r="M210"/>
      <c r="N210"/>
      <c r="O210"/>
      <c r="P21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4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30.140625" style="64" customWidth="1"/>
    <col min="3" max="3" width="21.5703125" style="65" customWidth="1"/>
    <col min="4" max="4" width="10.5703125" style="100" customWidth="1"/>
    <col min="5" max="5" width="8" style="100" customWidth="1"/>
    <col min="6" max="6" width="0.5703125" style="32" customWidth="1"/>
    <col min="7" max="11" width="5.28515625" style="65" customWidth="1"/>
    <col min="12" max="12" width="6.42578125" style="65" customWidth="1"/>
    <col min="13" max="16" width="5.28515625" style="65" customWidth="1"/>
    <col min="17" max="21" width="6.7109375" style="245" customWidth="1"/>
    <col min="22" max="22" width="9.85546875" style="65" customWidth="1"/>
    <col min="23" max="23" width="19.7109375" style="100" customWidth="1"/>
    <col min="24" max="24" width="9.7109375" style="65" customWidth="1"/>
    <col min="25" max="30" width="9.140625" style="3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.42578125" customWidth="1"/>
    <col min="269" max="277" width="5.28515625" customWidth="1"/>
    <col min="278" max="278" width="9" customWidth="1"/>
    <col min="279" max="279" width="19.710937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.42578125" customWidth="1"/>
    <col min="525" max="533" width="5.28515625" customWidth="1"/>
    <col min="534" max="534" width="9" customWidth="1"/>
    <col min="535" max="535" width="19.710937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.42578125" customWidth="1"/>
    <col min="781" max="789" width="5.28515625" customWidth="1"/>
    <col min="790" max="790" width="9" customWidth="1"/>
    <col min="791" max="791" width="19.710937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.42578125" customWidth="1"/>
    <col min="1037" max="1045" width="5.28515625" customWidth="1"/>
    <col min="1046" max="1046" width="9" customWidth="1"/>
    <col min="1047" max="1047" width="19.710937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.42578125" customWidth="1"/>
    <col min="1293" max="1301" width="5.28515625" customWidth="1"/>
    <col min="1302" max="1302" width="9" customWidth="1"/>
    <col min="1303" max="1303" width="19.710937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.42578125" customWidth="1"/>
    <col min="1549" max="1557" width="5.28515625" customWidth="1"/>
    <col min="1558" max="1558" width="9" customWidth="1"/>
    <col min="1559" max="1559" width="19.710937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.42578125" customWidth="1"/>
    <col min="1805" max="1813" width="5.28515625" customWidth="1"/>
    <col min="1814" max="1814" width="9" customWidth="1"/>
    <col min="1815" max="1815" width="19.710937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.42578125" customWidth="1"/>
    <col min="2061" max="2069" width="5.28515625" customWidth="1"/>
    <col min="2070" max="2070" width="9" customWidth="1"/>
    <col min="2071" max="2071" width="19.710937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.42578125" customWidth="1"/>
    <col min="2317" max="2325" width="5.28515625" customWidth="1"/>
    <col min="2326" max="2326" width="9" customWidth="1"/>
    <col min="2327" max="2327" width="19.710937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.42578125" customWidth="1"/>
    <col min="2573" max="2581" width="5.28515625" customWidth="1"/>
    <col min="2582" max="2582" width="9" customWidth="1"/>
    <col min="2583" max="2583" width="19.710937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.42578125" customWidth="1"/>
    <col min="2829" max="2837" width="5.28515625" customWidth="1"/>
    <col min="2838" max="2838" width="9" customWidth="1"/>
    <col min="2839" max="2839" width="19.710937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.42578125" customWidth="1"/>
    <col min="3085" max="3093" width="5.28515625" customWidth="1"/>
    <col min="3094" max="3094" width="9" customWidth="1"/>
    <col min="3095" max="3095" width="19.710937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.42578125" customWidth="1"/>
    <col min="3341" max="3349" width="5.28515625" customWidth="1"/>
    <col min="3350" max="3350" width="9" customWidth="1"/>
    <col min="3351" max="3351" width="19.710937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.42578125" customWidth="1"/>
    <col min="3597" max="3605" width="5.28515625" customWidth="1"/>
    <col min="3606" max="3606" width="9" customWidth="1"/>
    <col min="3607" max="3607" width="19.710937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.42578125" customWidth="1"/>
    <col min="3853" max="3861" width="5.28515625" customWidth="1"/>
    <col min="3862" max="3862" width="9" customWidth="1"/>
    <col min="3863" max="3863" width="19.710937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.42578125" customWidth="1"/>
    <col min="4109" max="4117" width="5.28515625" customWidth="1"/>
    <col min="4118" max="4118" width="9" customWidth="1"/>
    <col min="4119" max="4119" width="19.710937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.42578125" customWidth="1"/>
    <col min="4365" max="4373" width="5.28515625" customWidth="1"/>
    <col min="4374" max="4374" width="9" customWidth="1"/>
    <col min="4375" max="4375" width="19.710937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.42578125" customWidth="1"/>
    <col min="4621" max="4629" width="5.28515625" customWidth="1"/>
    <col min="4630" max="4630" width="9" customWidth="1"/>
    <col min="4631" max="4631" width="19.710937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.42578125" customWidth="1"/>
    <col min="4877" max="4885" width="5.28515625" customWidth="1"/>
    <col min="4886" max="4886" width="9" customWidth="1"/>
    <col min="4887" max="4887" width="19.710937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.42578125" customWidth="1"/>
    <col min="5133" max="5141" width="5.28515625" customWidth="1"/>
    <col min="5142" max="5142" width="9" customWidth="1"/>
    <col min="5143" max="5143" width="19.710937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.42578125" customWidth="1"/>
    <col min="5389" max="5397" width="5.28515625" customWidth="1"/>
    <col min="5398" max="5398" width="9" customWidth="1"/>
    <col min="5399" max="5399" width="19.710937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.42578125" customWidth="1"/>
    <col min="5645" max="5653" width="5.28515625" customWidth="1"/>
    <col min="5654" max="5654" width="9" customWidth="1"/>
    <col min="5655" max="5655" width="19.710937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.42578125" customWidth="1"/>
    <col min="5901" max="5909" width="5.28515625" customWidth="1"/>
    <col min="5910" max="5910" width="9" customWidth="1"/>
    <col min="5911" max="5911" width="19.710937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.42578125" customWidth="1"/>
    <col min="6157" max="6165" width="5.28515625" customWidth="1"/>
    <col min="6166" max="6166" width="9" customWidth="1"/>
    <col min="6167" max="6167" width="19.710937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.42578125" customWidth="1"/>
    <col min="6413" max="6421" width="5.28515625" customWidth="1"/>
    <col min="6422" max="6422" width="9" customWidth="1"/>
    <col min="6423" max="6423" width="19.710937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.42578125" customWidth="1"/>
    <col min="6669" max="6677" width="5.28515625" customWidth="1"/>
    <col min="6678" max="6678" width="9" customWidth="1"/>
    <col min="6679" max="6679" width="19.710937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.42578125" customWidth="1"/>
    <col min="6925" max="6933" width="5.28515625" customWidth="1"/>
    <col min="6934" max="6934" width="9" customWidth="1"/>
    <col min="6935" max="6935" width="19.710937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.42578125" customWidth="1"/>
    <col min="7181" max="7189" width="5.28515625" customWidth="1"/>
    <col min="7190" max="7190" width="9" customWidth="1"/>
    <col min="7191" max="7191" width="19.710937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.42578125" customWidth="1"/>
    <col min="7437" max="7445" width="5.28515625" customWidth="1"/>
    <col min="7446" max="7446" width="9" customWidth="1"/>
    <col min="7447" max="7447" width="19.710937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.42578125" customWidth="1"/>
    <col min="7693" max="7701" width="5.28515625" customWidth="1"/>
    <col min="7702" max="7702" width="9" customWidth="1"/>
    <col min="7703" max="7703" width="19.710937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.42578125" customWidth="1"/>
    <col min="7949" max="7957" width="5.28515625" customWidth="1"/>
    <col min="7958" max="7958" width="9" customWidth="1"/>
    <col min="7959" max="7959" width="19.710937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.42578125" customWidth="1"/>
    <col min="8205" max="8213" width="5.28515625" customWidth="1"/>
    <col min="8214" max="8214" width="9" customWidth="1"/>
    <col min="8215" max="8215" width="19.710937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.42578125" customWidth="1"/>
    <col min="8461" max="8469" width="5.28515625" customWidth="1"/>
    <col min="8470" max="8470" width="9" customWidth="1"/>
    <col min="8471" max="8471" width="19.710937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.42578125" customWidth="1"/>
    <col min="8717" max="8725" width="5.28515625" customWidth="1"/>
    <col min="8726" max="8726" width="9" customWidth="1"/>
    <col min="8727" max="8727" width="19.710937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.42578125" customWidth="1"/>
    <col min="8973" max="8981" width="5.28515625" customWidth="1"/>
    <col min="8982" max="8982" width="9" customWidth="1"/>
    <col min="8983" max="8983" width="19.710937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.42578125" customWidth="1"/>
    <col min="9229" max="9237" width="5.28515625" customWidth="1"/>
    <col min="9238" max="9238" width="9" customWidth="1"/>
    <col min="9239" max="9239" width="19.710937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.42578125" customWidth="1"/>
    <col min="9485" max="9493" width="5.28515625" customWidth="1"/>
    <col min="9494" max="9494" width="9" customWidth="1"/>
    <col min="9495" max="9495" width="19.710937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.42578125" customWidth="1"/>
    <col min="9741" max="9749" width="5.28515625" customWidth="1"/>
    <col min="9750" max="9750" width="9" customWidth="1"/>
    <col min="9751" max="9751" width="19.710937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.42578125" customWidth="1"/>
    <col min="9997" max="10005" width="5.28515625" customWidth="1"/>
    <col min="10006" max="10006" width="9" customWidth="1"/>
    <col min="10007" max="10007" width="19.710937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.42578125" customWidth="1"/>
    <col min="10253" max="10261" width="5.28515625" customWidth="1"/>
    <col min="10262" max="10262" width="9" customWidth="1"/>
    <col min="10263" max="10263" width="19.710937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.42578125" customWidth="1"/>
    <col min="10509" max="10517" width="5.28515625" customWidth="1"/>
    <col min="10518" max="10518" width="9" customWidth="1"/>
    <col min="10519" max="10519" width="19.710937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.42578125" customWidth="1"/>
    <col min="10765" max="10773" width="5.28515625" customWidth="1"/>
    <col min="10774" max="10774" width="9" customWidth="1"/>
    <col min="10775" max="10775" width="19.710937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.42578125" customWidth="1"/>
    <col min="11021" max="11029" width="5.28515625" customWidth="1"/>
    <col min="11030" max="11030" width="9" customWidth="1"/>
    <col min="11031" max="11031" width="19.710937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.42578125" customWidth="1"/>
    <col min="11277" max="11285" width="5.28515625" customWidth="1"/>
    <col min="11286" max="11286" width="9" customWidth="1"/>
    <col min="11287" max="11287" width="19.710937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.42578125" customWidth="1"/>
    <col min="11533" max="11541" width="5.28515625" customWidth="1"/>
    <col min="11542" max="11542" width="9" customWidth="1"/>
    <col min="11543" max="11543" width="19.710937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.42578125" customWidth="1"/>
    <col min="11789" max="11797" width="5.28515625" customWidth="1"/>
    <col min="11798" max="11798" width="9" customWidth="1"/>
    <col min="11799" max="11799" width="19.710937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.42578125" customWidth="1"/>
    <col min="12045" max="12053" width="5.28515625" customWidth="1"/>
    <col min="12054" max="12054" width="9" customWidth="1"/>
    <col min="12055" max="12055" width="19.710937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.42578125" customWidth="1"/>
    <col min="12301" max="12309" width="5.28515625" customWidth="1"/>
    <col min="12310" max="12310" width="9" customWidth="1"/>
    <col min="12311" max="12311" width="19.710937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.42578125" customWidth="1"/>
    <col min="12557" max="12565" width="5.28515625" customWidth="1"/>
    <col min="12566" max="12566" width="9" customWidth="1"/>
    <col min="12567" max="12567" width="19.710937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.42578125" customWidth="1"/>
    <col min="12813" max="12821" width="5.28515625" customWidth="1"/>
    <col min="12822" max="12822" width="9" customWidth="1"/>
    <col min="12823" max="12823" width="19.710937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.42578125" customWidth="1"/>
    <col min="13069" max="13077" width="5.28515625" customWidth="1"/>
    <col min="13078" max="13078" width="9" customWidth="1"/>
    <col min="13079" max="13079" width="19.710937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.42578125" customWidth="1"/>
    <col min="13325" max="13333" width="5.28515625" customWidth="1"/>
    <col min="13334" max="13334" width="9" customWidth="1"/>
    <col min="13335" max="13335" width="19.710937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.42578125" customWidth="1"/>
    <col min="13581" max="13589" width="5.28515625" customWidth="1"/>
    <col min="13590" max="13590" width="9" customWidth="1"/>
    <col min="13591" max="13591" width="19.710937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.42578125" customWidth="1"/>
    <col min="13837" max="13845" width="5.28515625" customWidth="1"/>
    <col min="13846" max="13846" width="9" customWidth="1"/>
    <col min="13847" max="13847" width="19.710937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.42578125" customWidth="1"/>
    <col min="14093" max="14101" width="5.28515625" customWidth="1"/>
    <col min="14102" max="14102" width="9" customWidth="1"/>
    <col min="14103" max="14103" width="19.710937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.42578125" customWidth="1"/>
    <col min="14349" max="14357" width="5.28515625" customWidth="1"/>
    <col min="14358" max="14358" width="9" customWidth="1"/>
    <col min="14359" max="14359" width="19.710937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.42578125" customWidth="1"/>
    <col min="14605" max="14613" width="5.28515625" customWidth="1"/>
    <col min="14614" max="14614" width="9" customWidth="1"/>
    <col min="14615" max="14615" width="19.710937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.42578125" customWidth="1"/>
    <col min="14861" max="14869" width="5.28515625" customWidth="1"/>
    <col min="14870" max="14870" width="9" customWidth="1"/>
    <col min="14871" max="14871" width="19.710937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.42578125" customWidth="1"/>
    <col min="15117" max="15125" width="5.28515625" customWidth="1"/>
    <col min="15126" max="15126" width="9" customWidth="1"/>
    <col min="15127" max="15127" width="19.710937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.42578125" customWidth="1"/>
    <col min="15373" max="15381" width="5.28515625" customWidth="1"/>
    <col min="15382" max="15382" width="9" customWidth="1"/>
    <col min="15383" max="15383" width="19.710937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.42578125" customWidth="1"/>
    <col min="15629" max="15637" width="5.28515625" customWidth="1"/>
    <col min="15638" max="15638" width="9" customWidth="1"/>
    <col min="15639" max="15639" width="19.710937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.42578125" customWidth="1"/>
    <col min="15885" max="15893" width="5.28515625" customWidth="1"/>
    <col min="15894" max="15894" width="9" customWidth="1"/>
    <col min="15895" max="15895" width="19.710937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.42578125" customWidth="1"/>
    <col min="16141" max="16149" width="5.28515625" customWidth="1"/>
    <col min="16150" max="16150" width="9" customWidth="1"/>
    <col min="16151" max="16151" width="19.7109375" customWidth="1"/>
    <col min="16152" max="16152" width="9.7109375" customWidth="1"/>
  </cols>
  <sheetData>
    <row r="1" spans="1:30" ht="18.75" x14ac:dyDescent="0.3">
      <c r="A1" s="9"/>
      <c r="B1" s="110" t="s">
        <v>60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232"/>
      <c r="R1" s="232"/>
      <c r="S1" s="232"/>
      <c r="T1" s="232"/>
      <c r="U1" s="232"/>
      <c r="V1" s="72"/>
      <c r="W1" s="74"/>
      <c r="X1" s="66"/>
      <c r="Y1" s="75"/>
      <c r="Z1" s="75"/>
      <c r="AA1" s="75"/>
      <c r="AB1" s="75"/>
      <c r="AC1" s="75"/>
      <c r="AD1" s="75"/>
    </row>
    <row r="2" spans="1:30" ht="15.75" x14ac:dyDescent="0.25">
      <c r="A2" s="9"/>
      <c r="B2" s="125" t="s">
        <v>62</v>
      </c>
      <c r="C2" s="108" t="s">
        <v>256</v>
      </c>
      <c r="D2" s="76"/>
      <c r="E2" s="12"/>
      <c r="F2" s="77"/>
      <c r="G2" s="76"/>
      <c r="H2" s="12"/>
      <c r="I2" s="12"/>
      <c r="J2" s="12"/>
      <c r="K2" s="12"/>
      <c r="L2" s="12"/>
      <c r="M2" s="12"/>
      <c r="N2" s="12"/>
      <c r="O2" s="12"/>
      <c r="P2" s="12"/>
      <c r="Q2" s="233"/>
      <c r="R2" s="233"/>
      <c r="S2" s="233"/>
      <c r="T2" s="233"/>
      <c r="U2" s="233"/>
      <c r="V2" s="12"/>
      <c r="W2" s="76"/>
      <c r="X2" s="28"/>
      <c r="Y2" s="75"/>
      <c r="Z2" s="75"/>
      <c r="AA2" s="75"/>
      <c r="AB2" s="75"/>
      <c r="AC2" s="75"/>
      <c r="AD2" s="75"/>
    </row>
    <row r="3" spans="1:30" x14ac:dyDescent="0.25">
      <c r="A3" s="9"/>
      <c r="B3" s="78" t="s">
        <v>36</v>
      </c>
      <c r="C3" s="23" t="s">
        <v>37</v>
      </c>
      <c r="D3" s="79" t="s">
        <v>38</v>
      </c>
      <c r="E3" s="80" t="s">
        <v>1</v>
      </c>
      <c r="F3" s="25"/>
      <c r="G3" s="81" t="s">
        <v>39</v>
      </c>
      <c r="H3" s="82" t="s">
        <v>40</v>
      </c>
      <c r="I3" s="82" t="s">
        <v>31</v>
      </c>
      <c r="J3" s="18" t="s">
        <v>41</v>
      </c>
      <c r="K3" s="83" t="s">
        <v>42</v>
      </c>
      <c r="L3" s="83" t="s">
        <v>43</v>
      </c>
      <c r="M3" s="81" t="s">
        <v>44</v>
      </c>
      <c r="N3" s="81" t="s">
        <v>30</v>
      </c>
      <c r="O3" s="82" t="s">
        <v>45</v>
      </c>
      <c r="P3" s="81" t="s">
        <v>40</v>
      </c>
      <c r="Q3" s="234" t="s">
        <v>17</v>
      </c>
      <c r="R3" s="234">
        <v>1</v>
      </c>
      <c r="S3" s="234">
        <v>2</v>
      </c>
      <c r="T3" s="234">
        <v>3</v>
      </c>
      <c r="U3" s="234" t="s">
        <v>46</v>
      </c>
      <c r="V3" s="18" t="s">
        <v>22</v>
      </c>
      <c r="W3" s="17" t="s">
        <v>47</v>
      </c>
      <c r="X3" s="17" t="s">
        <v>48</v>
      </c>
      <c r="Y3" s="75"/>
      <c r="Z3" s="75"/>
      <c r="AA3" s="75"/>
      <c r="AB3" s="75"/>
      <c r="AC3" s="75"/>
      <c r="AD3" s="75"/>
    </row>
    <row r="4" spans="1:30" x14ac:dyDescent="0.25">
      <c r="A4" s="24"/>
      <c r="B4" s="85" t="s">
        <v>67</v>
      </c>
      <c r="C4" s="86" t="s">
        <v>68</v>
      </c>
      <c r="D4" s="87" t="s">
        <v>51</v>
      </c>
      <c r="E4" s="88" t="s">
        <v>58</v>
      </c>
      <c r="F4" s="25"/>
      <c r="G4" s="89">
        <v>1</v>
      </c>
      <c r="H4" s="89"/>
      <c r="I4" s="89"/>
      <c r="J4" s="90" t="s">
        <v>49</v>
      </c>
      <c r="K4" s="90">
        <v>1</v>
      </c>
      <c r="L4" s="90"/>
      <c r="M4" s="89">
        <v>1</v>
      </c>
      <c r="N4" s="89"/>
      <c r="O4" s="89"/>
      <c r="P4" s="89"/>
      <c r="Q4" s="112" t="s">
        <v>195</v>
      </c>
      <c r="R4" s="112" t="s">
        <v>195</v>
      </c>
      <c r="S4" s="235"/>
      <c r="T4" s="235"/>
      <c r="U4" s="235"/>
      <c r="V4" s="92">
        <v>0.33300000000000002</v>
      </c>
      <c r="W4" s="86" t="s">
        <v>69</v>
      </c>
      <c r="X4" s="126">
        <v>6187</v>
      </c>
      <c r="Y4" s="75"/>
      <c r="Z4" s="75"/>
      <c r="AA4" s="75"/>
      <c r="AB4" s="75"/>
      <c r="AC4" s="75"/>
      <c r="AD4" s="75"/>
    </row>
    <row r="5" spans="1:30" x14ac:dyDescent="0.25">
      <c r="A5" s="24"/>
      <c r="B5" s="85" t="s">
        <v>70</v>
      </c>
      <c r="C5" s="86" t="s">
        <v>71</v>
      </c>
      <c r="D5" s="87" t="s">
        <v>51</v>
      </c>
      <c r="E5" s="88" t="s">
        <v>58</v>
      </c>
      <c r="F5" s="25"/>
      <c r="G5" s="89"/>
      <c r="H5" s="89"/>
      <c r="I5" s="89">
        <v>1</v>
      </c>
      <c r="J5" s="90" t="s">
        <v>49</v>
      </c>
      <c r="K5" s="90">
        <v>2</v>
      </c>
      <c r="L5" s="90" t="s">
        <v>52</v>
      </c>
      <c r="M5" s="89">
        <v>1</v>
      </c>
      <c r="N5" s="89"/>
      <c r="O5" s="89"/>
      <c r="P5" s="89">
        <v>1</v>
      </c>
      <c r="Q5" s="112" t="s">
        <v>196</v>
      </c>
      <c r="R5" s="112" t="s">
        <v>197</v>
      </c>
      <c r="S5" s="235" t="s">
        <v>198</v>
      </c>
      <c r="T5" s="235" t="s">
        <v>189</v>
      </c>
      <c r="U5" s="235"/>
      <c r="V5" s="92">
        <v>0.71399999999999997</v>
      </c>
      <c r="W5" s="86" t="s">
        <v>72</v>
      </c>
      <c r="X5" s="112" t="s">
        <v>73</v>
      </c>
      <c r="Y5" s="75"/>
      <c r="Z5" s="75"/>
      <c r="AA5" s="75"/>
      <c r="AB5" s="75"/>
      <c r="AC5" s="75"/>
      <c r="AD5" s="75"/>
    </row>
    <row r="6" spans="1:30" x14ac:dyDescent="0.25">
      <c r="A6" s="24"/>
      <c r="B6" s="85" t="s">
        <v>74</v>
      </c>
      <c r="C6" s="86" t="s">
        <v>75</v>
      </c>
      <c r="D6" s="87" t="s">
        <v>51</v>
      </c>
      <c r="E6" s="88" t="s">
        <v>58</v>
      </c>
      <c r="F6" s="25"/>
      <c r="G6" s="89"/>
      <c r="H6" s="89"/>
      <c r="I6" s="91">
        <v>1</v>
      </c>
      <c r="J6" s="90" t="s">
        <v>49</v>
      </c>
      <c r="K6" s="90">
        <v>2</v>
      </c>
      <c r="L6" s="90"/>
      <c r="M6" s="89">
        <v>1</v>
      </c>
      <c r="N6" s="89"/>
      <c r="O6" s="89"/>
      <c r="P6" s="89">
        <v>1</v>
      </c>
      <c r="Q6" s="112" t="s">
        <v>199</v>
      </c>
      <c r="R6" s="112" t="s">
        <v>200</v>
      </c>
      <c r="S6" s="235" t="s">
        <v>201</v>
      </c>
      <c r="T6" s="235" t="s">
        <v>202</v>
      </c>
      <c r="U6" s="235"/>
      <c r="V6" s="92">
        <v>0.36399999999999999</v>
      </c>
      <c r="W6" s="86" t="s">
        <v>76</v>
      </c>
      <c r="X6" s="112" t="s">
        <v>77</v>
      </c>
      <c r="Y6" s="75"/>
      <c r="Z6" s="75"/>
      <c r="AA6" s="75"/>
      <c r="AB6" s="75"/>
      <c r="AC6" s="75"/>
      <c r="AD6" s="75"/>
    </row>
    <row r="7" spans="1:30" x14ac:dyDescent="0.25">
      <c r="A7" s="24"/>
      <c r="B7" s="85" t="s">
        <v>78</v>
      </c>
      <c r="C7" s="86" t="s">
        <v>79</v>
      </c>
      <c r="D7" s="87" t="s">
        <v>51</v>
      </c>
      <c r="E7" s="88" t="s">
        <v>58</v>
      </c>
      <c r="F7" s="25"/>
      <c r="G7" s="89">
        <v>1</v>
      </c>
      <c r="H7" s="89"/>
      <c r="I7" s="91"/>
      <c r="J7" s="90" t="s">
        <v>49</v>
      </c>
      <c r="K7" s="90">
        <v>1</v>
      </c>
      <c r="L7" s="90" t="s">
        <v>61</v>
      </c>
      <c r="M7" s="89">
        <v>1</v>
      </c>
      <c r="N7" s="89"/>
      <c r="O7" s="89">
        <v>1</v>
      </c>
      <c r="P7" s="89">
        <v>1</v>
      </c>
      <c r="Q7" s="112" t="s">
        <v>203</v>
      </c>
      <c r="R7" s="112" t="s">
        <v>201</v>
      </c>
      <c r="S7" s="235" t="s">
        <v>198</v>
      </c>
      <c r="T7" s="235" t="s">
        <v>202</v>
      </c>
      <c r="U7" s="235" t="s">
        <v>202</v>
      </c>
      <c r="V7" s="92">
        <v>0.5</v>
      </c>
      <c r="W7" s="86" t="s">
        <v>80</v>
      </c>
      <c r="X7" s="112" t="s">
        <v>81</v>
      </c>
      <c r="Y7" s="75"/>
      <c r="Z7" s="75"/>
      <c r="AA7" s="75"/>
      <c r="AB7" s="75"/>
      <c r="AC7" s="75"/>
      <c r="AD7" s="75"/>
    </row>
    <row r="8" spans="1:30" x14ac:dyDescent="0.25">
      <c r="A8" s="24"/>
      <c r="B8" s="85" t="s">
        <v>82</v>
      </c>
      <c r="C8" s="86" t="s">
        <v>83</v>
      </c>
      <c r="D8" s="87" t="s">
        <v>51</v>
      </c>
      <c r="E8" s="88" t="s">
        <v>58</v>
      </c>
      <c r="F8" s="25"/>
      <c r="G8" s="89"/>
      <c r="H8" s="89"/>
      <c r="I8" s="91">
        <v>1</v>
      </c>
      <c r="J8" s="90" t="s">
        <v>49</v>
      </c>
      <c r="K8" s="90">
        <v>2</v>
      </c>
      <c r="L8" s="90"/>
      <c r="M8" s="89">
        <v>1</v>
      </c>
      <c r="N8" s="89"/>
      <c r="O8" s="89"/>
      <c r="P8" s="89"/>
      <c r="Q8" s="112" t="s">
        <v>204</v>
      </c>
      <c r="R8" s="112" t="s">
        <v>205</v>
      </c>
      <c r="S8" s="235" t="s">
        <v>195</v>
      </c>
      <c r="T8" s="235" t="s">
        <v>206</v>
      </c>
      <c r="U8" s="235" t="s">
        <v>205</v>
      </c>
      <c r="V8" s="92">
        <v>0.14299999999999999</v>
      </c>
      <c r="W8" s="86" t="s">
        <v>80</v>
      </c>
      <c r="X8" s="112" t="s">
        <v>84</v>
      </c>
      <c r="Y8" s="75"/>
      <c r="Z8" s="75"/>
      <c r="AA8" s="75"/>
      <c r="AB8" s="75"/>
      <c r="AC8" s="75"/>
      <c r="AD8" s="75"/>
    </row>
    <row r="9" spans="1:30" x14ac:dyDescent="0.25">
      <c r="A9" s="24"/>
      <c r="B9" s="85" t="s">
        <v>85</v>
      </c>
      <c r="C9" s="86" t="s">
        <v>86</v>
      </c>
      <c r="D9" s="87" t="s">
        <v>51</v>
      </c>
      <c r="E9" s="88" t="s">
        <v>58</v>
      </c>
      <c r="F9" s="25"/>
      <c r="G9" s="89">
        <v>1</v>
      </c>
      <c r="H9" s="89"/>
      <c r="I9" s="91"/>
      <c r="J9" s="90"/>
      <c r="K9" s="90" t="s">
        <v>53</v>
      </c>
      <c r="L9" s="90"/>
      <c r="M9" s="89">
        <v>1</v>
      </c>
      <c r="N9" s="89"/>
      <c r="O9" s="89"/>
      <c r="P9" s="89"/>
      <c r="Q9" s="112" t="s">
        <v>210</v>
      </c>
      <c r="R9" s="112"/>
      <c r="S9" s="235"/>
      <c r="T9" s="235"/>
      <c r="U9" s="235"/>
      <c r="V9" s="246" t="s">
        <v>211</v>
      </c>
      <c r="W9" s="86" t="s">
        <v>87</v>
      </c>
      <c r="X9" s="112" t="s">
        <v>88</v>
      </c>
      <c r="Y9" s="75"/>
      <c r="Z9" s="75"/>
      <c r="AA9" s="75"/>
      <c r="AB9" s="75"/>
      <c r="AC9" s="75"/>
      <c r="AD9" s="75"/>
    </row>
    <row r="10" spans="1:30" x14ac:dyDescent="0.25">
      <c r="A10" s="24"/>
      <c r="B10" s="85" t="s">
        <v>89</v>
      </c>
      <c r="C10" s="86" t="s">
        <v>90</v>
      </c>
      <c r="D10" s="87" t="s">
        <v>51</v>
      </c>
      <c r="E10" s="88" t="s">
        <v>58</v>
      </c>
      <c r="F10" s="25"/>
      <c r="G10" s="89">
        <v>1</v>
      </c>
      <c r="H10" s="89"/>
      <c r="I10" s="91"/>
      <c r="J10" s="90"/>
      <c r="K10" s="90" t="s">
        <v>53</v>
      </c>
      <c r="L10" s="90"/>
      <c r="M10" s="89">
        <v>1</v>
      </c>
      <c r="N10" s="89"/>
      <c r="O10" s="89"/>
      <c r="P10" s="89"/>
      <c r="Q10" s="112" t="s">
        <v>197</v>
      </c>
      <c r="R10" s="112" t="s">
        <v>195</v>
      </c>
      <c r="S10" s="235"/>
      <c r="T10" s="235" t="s">
        <v>189</v>
      </c>
      <c r="U10" s="235"/>
      <c r="V10" s="92">
        <v>0.5</v>
      </c>
      <c r="W10" s="86" t="s">
        <v>87</v>
      </c>
      <c r="X10" s="112" t="s">
        <v>91</v>
      </c>
      <c r="Y10" s="75"/>
      <c r="Z10" s="75"/>
      <c r="AA10" s="75"/>
      <c r="AB10" s="75"/>
      <c r="AC10" s="75"/>
      <c r="AD10" s="75"/>
    </row>
    <row r="11" spans="1:30" x14ac:dyDescent="0.25">
      <c r="A11" s="24"/>
      <c r="B11" s="127" t="s">
        <v>92</v>
      </c>
      <c r="C11" s="128" t="s">
        <v>93</v>
      </c>
      <c r="D11" s="129" t="s">
        <v>94</v>
      </c>
      <c r="E11" s="130" t="s">
        <v>95</v>
      </c>
      <c r="F11" s="25"/>
      <c r="G11" s="84"/>
      <c r="H11" s="84"/>
      <c r="I11" s="131">
        <v>1</v>
      </c>
      <c r="J11" s="132"/>
      <c r="K11" s="132" t="s">
        <v>53</v>
      </c>
      <c r="L11" s="132"/>
      <c r="M11" s="84">
        <v>1</v>
      </c>
      <c r="N11" s="84"/>
      <c r="O11" s="84"/>
      <c r="P11" s="84">
        <v>1</v>
      </c>
      <c r="Q11" s="134" t="s">
        <v>207</v>
      </c>
      <c r="R11" s="134" t="s">
        <v>207</v>
      </c>
      <c r="S11" s="236"/>
      <c r="T11" s="236"/>
      <c r="U11" s="236"/>
      <c r="V11" s="133">
        <v>0.75</v>
      </c>
      <c r="W11" s="128" t="s">
        <v>96</v>
      </c>
      <c r="X11" s="134" t="s">
        <v>97</v>
      </c>
      <c r="Y11" s="75"/>
      <c r="Z11" s="75"/>
      <c r="AA11" s="75"/>
      <c r="AB11" s="75"/>
      <c r="AC11" s="75"/>
      <c r="AD11" s="75"/>
    </row>
    <row r="12" spans="1:30" x14ac:dyDescent="0.25">
      <c r="A12" s="24"/>
      <c r="B12" s="127" t="s">
        <v>98</v>
      </c>
      <c r="C12" s="128" t="s">
        <v>99</v>
      </c>
      <c r="D12" s="129" t="s">
        <v>94</v>
      </c>
      <c r="E12" s="130" t="s">
        <v>95</v>
      </c>
      <c r="F12" s="25"/>
      <c r="G12" s="84"/>
      <c r="H12" s="84"/>
      <c r="I12" s="131">
        <v>1</v>
      </c>
      <c r="J12" s="132" t="s">
        <v>49</v>
      </c>
      <c r="K12" s="132">
        <v>2</v>
      </c>
      <c r="L12" s="132"/>
      <c r="M12" s="84">
        <v>1</v>
      </c>
      <c r="N12" s="84"/>
      <c r="O12" s="84"/>
      <c r="P12" s="84"/>
      <c r="Q12" s="134" t="s">
        <v>208</v>
      </c>
      <c r="R12" s="134" t="s">
        <v>209</v>
      </c>
      <c r="S12" s="236" t="s">
        <v>207</v>
      </c>
      <c r="T12" s="236" t="s">
        <v>189</v>
      </c>
      <c r="U12" s="236"/>
      <c r="V12" s="133">
        <v>0.75</v>
      </c>
      <c r="W12" s="128" t="s">
        <v>100</v>
      </c>
      <c r="X12" s="134" t="s">
        <v>101</v>
      </c>
      <c r="Y12" s="75"/>
      <c r="Z12" s="75"/>
      <c r="AA12" s="75"/>
      <c r="AB12" s="75"/>
      <c r="AC12" s="75"/>
      <c r="AD12" s="75"/>
    </row>
    <row r="13" spans="1:30" x14ac:dyDescent="0.25">
      <c r="A13" s="24"/>
      <c r="B13" s="23" t="s">
        <v>7</v>
      </c>
      <c r="C13" s="18"/>
      <c r="D13" s="17"/>
      <c r="E13" s="93"/>
      <c r="F13" s="94"/>
      <c r="G13" s="19">
        <f>SUM(G4:G12)</f>
        <v>4</v>
      </c>
      <c r="H13" s="19">
        <f>SUM(H4:H12)</f>
        <v>0</v>
      </c>
      <c r="I13" s="19">
        <f>SUM(I4:I12)</f>
        <v>5</v>
      </c>
      <c r="J13" s="18"/>
      <c r="K13" s="18"/>
      <c r="L13" s="18"/>
      <c r="M13" s="19">
        <f t="shared" ref="M13:P13" si="0">SUM(M4:M12)</f>
        <v>9</v>
      </c>
      <c r="N13" s="19">
        <f t="shared" si="0"/>
        <v>0</v>
      </c>
      <c r="O13" s="19">
        <f t="shared" si="0"/>
        <v>1</v>
      </c>
      <c r="P13" s="19">
        <f t="shared" si="0"/>
        <v>4</v>
      </c>
      <c r="Q13" s="96" t="s">
        <v>215</v>
      </c>
      <c r="R13" s="96" t="s">
        <v>216</v>
      </c>
      <c r="S13" s="96" t="s">
        <v>217</v>
      </c>
      <c r="T13" s="96" t="s">
        <v>218</v>
      </c>
      <c r="U13" s="96" t="s">
        <v>195</v>
      </c>
      <c r="V13" s="36">
        <v>0.5</v>
      </c>
      <c r="W13" s="95"/>
      <c r="X13" s="96"/>
      <c r="Y13" s="75"/>
      <c r="Z13" s="75"/>
      <c r="AA13" s="75"/>
      <c r="AB13" s="75"/>
      <c r="AC13" s="75"/>
      <c r="AD13" s="75"/>
    </row>
    <row r="14" spans="1:30" x14ac:dyDescent="0.25">
      <c r="A14" s="24"/>
      <c r="B14" s="104" t="s">
        <v>54</v>
      </c>
      <c r="C14" s="106" t="s">
        <v>102</v>
      </c>
      <c r="D14" s="113"/>
      <c r="E14" s="68"/>
      <c r="F14" s="69"/>
      <c r="G14" s="106"/>
      <c r="H14" s="68"/>
      <c r="I14" s="70"/>
      <c r="J14" s="68"/>
      <c r="K14" s="68"/>
      <c r="L14" s="68"/>
      <c r="M14" s="68"/>
      <c r="N14" s="68"/>
      <c r="O14" s="68"/>
      <c r="P14" s="68"/>
      <c r="Q14" s="237"/>
      <c r="R14" s="238"/>
      <c r="S14" s="237"/>
      <c r="T14" s="237"/>
      <c r="U14" s="237"/>
      <c r="V14" s="68"/>
      <c r="W14" s="102"/>
      <c r="X14" s="103"/>
      <c r="Y14" s="75"/>
      <c r="Z14" s="75"/>
      <c r="AA14" s="75"/>
      <c r="AB14" s="75"/>
      <c r="AC14" s="75"/>
      <c r="AD14" s="75"/>
    </row>
    <row r="15" spans="1:30" x14ac:dyDescent="0.25">
      <c r="A15" s="24"/>
      <c r="B15" s="122"/>
      <c r="C15" s="97"/>
      <c r="D15" s="115"/>
      <c r="E15" s="98"/>
      <c r="F15" s="98"/>
      <c r="G15" s="97"/>
      <c r="H15" s="117"/>
      <c r="I15" s="117"/>
      <c r="J15" s="117"/>
      <c r="K15" s="117"/>
      <c r="L15" s="117"/>
      <c r="M15" s="97"/>
      <c r="N15" s="117"/>
      <c r="O15" s="117"/>
      <c r="P15" s="117"/>
      <c r="Q15" s="239"/>
      <c r="R15" s="240"/>
      <c r="S15" s="239"/>
      <c r="T15" s="239"/>
      <c r="U15" s="239"/>
      <c r="V15" s="117"/>
      <c r="W15" s="97"/>
      <c r="X15" s="118"/>
      <c r="Y15" s="75"/>
      <c r="Z15" s="75"/>
      <c r="AA15" s="75"/>
      <c r="AB15" s="75"/>
      <c r="AC15" s="75"/>
      <c r="AD15" s="75"/>
    </row>
    <row r="16" spans="1:30" x14ac:dyDescent="0.25">
      <c r="A16" s="9"/>
      <c r="B16" s="78" t="s">
        <v>103</v>
      </c>
      <c r="C16" s="23" t="s">
        <v>37</v>
      </c>
      <c r="D16" s="79" t="s">
        <v>38</v>
      </c>
      <c r="E16" s="80" t="s">
        <v>1</v>
      </c>
      <c r="F16" s="25"/>
      <c r="G16" s="81" t="s">
        <v>39</v>
      </c>
      <c r="H16" s="82" t="s">
        <v>40</v>
      </c>
      <c r="I16" s="82" t="s">
        <v>31</v>
      </c>
      <c r="J16" s="18" t="s">
        <v>41</v>
      </c>
      <c r="K16" s="83" t="s">
        <v>42</v>
      </c>
      <c r="L16" s="83" t="s">
        <v>43</v>
      </c>
      <c r="M16" s="81" t="s">
        <v>44</v>
      </c>
      <c r="N16" s="81" t="s">
        <v>30</v>
      </c>
      <c r="O16" s="82" t="s">
        <v>45</v>
      </c>
      <c r="P16" s="81" t="s">
        <v>40</v>
      </c>
      <c r="Q16" s="234" t="s">
        <v>17</v>
      </c>
      <c r="R16" s="234">
        <v>1</v>
      </c>
      <c r="S16" s="234">
        <v>2</v>
      </c>
      <c r="T16" s="234">
        <v>3</v>
      </c>
      <c r="U16" s="234" t="s">
        <v>46</v>
      </c>
      <c r="V16" s="18" t="s">
        <v>22</v>
      </c>
      <c r="W16" s="17" t="s">
        <v>47</v>
      </c>
      <c r="X16" s="17" t="s">
        <v>48</v>
      </c>
      <c r="Y16" s="75"/>
      <c r="Z16" s="75"/>
      <c r="AA16" s="75"/>
      <c r="AB16" s="75"/>
      <c r="AC16" s="75"/>
      <c r="AD16" s="75"/>
    </row>
    <row r="17" spans="1:32" x14ac:dyDescent="0.25">
      <c r="A17" s="24"/>
      <c r="B17" s="85" t="s">
        <v>104</v>
      </c>
      <c r="C17" s="86" t="s">
        <v>105</v>
      </c>
      <c r="D17" s="87" t="s">
        <v>51</v>
      </c>
      <c r="E17" s="88" t="s">
        <v>58</v>
      </c>
      <c r="F17" s="101"/>
      <c r="G17" s="89"/>
      <c r="H17" s="91"/>
      <c r="I17" s="89">
        <v>1</v>
      </c>
      <c r="J17" s="90"/>
      <c r="K17" s="90"/>
      <c r="L17" s="90"/>
      <c r="M17" s="90">
        <v>1</v>
      </c>
      <c r="N17" s="89"/>
      <c r="O17" s="91"/>
      <c r="P17" s="89"/>
      <c r="Q17" s="235"/>
      <c r="R17" s="235"/>
      <c r="S17" s="235"/>
      <c r="T17" s="235"/>
      <c r="U17" s="235"/>
      <c r="V17" s="92"/>
      <c r="W17" s="85" t="s">
        <v>106</v>
      </c>
      <c r="X17" s="89">
        <v>100</v>
      </c>
      <c r="Y17" s="75"/>
      <c r="Z17" s="75"/>
      <c r="AA17" s="75"/>
      <c r="AB17" s="75"/>
      <c r="AC17" s="75"/>
      <c r="AD17" s="75"/>
    </row>
    <row r="18" spans="1:32" x14ac:dyDescent="0.25">
      <c r="A18" s="24"/>
      <c r="B18" s="85" t="s">
        <v>107</v>
      </c>
      <c r="C18" s="86" t="s">
        <v>108</v>
      </c>
      <c r="D18" s="87" t="s">
        <v>51</v>
      </c>
      <c r="E18" s="88" t="s">
        <v>58</v>
      </c>
      <c r="F18" s="101"/>
      <c r="G18" s="89">
        <v>1</v>
      </c>
      <c r="H18" s="91"/>
      <c r="I18" s="89"/>
      <c r="J18" s="90"/>
      <c r="K18" s="90"/>
      <c r="L18" s="90"/>
      <c r="M18" s="90">
        <v>1</v>
      </c>
      <c r="N18" s="89"/>
      <c r="O18" s="91"/>
      <c r="P18" s="89">
        <v>1</v>
      </c>
      <c r="Q18" s="235"/>
      <c r="R18" s="235"/>
      <c r="S18" s="235"/>
      <c r="T18" s="235"/>
      <c r="U18" s="235"/>
      <c r="V18" s="92"/>
      <c r="W18" s="85" t="s">
        <v>109</v>
      </c>
      <c r="X18" s="89">
        <v>110</v>
      </c>
      <c r="Y18" s="75"/>
      <c r="Z18" s="75"/>
      <c r="AA18" s="75"/>
      <c r="AB18" s="75"/>
      <c r="AC18" s="75"/>
      <c r="AD18" s="75"/>
    </row>
    <row r="19" spans="1:32" x14ac:dyDescent="0.25">
      <c r="A19" s="24"/>
      <c r="B19" s="23" t="s">
        <v>7</v>
      </c>
      <c r="C19" s="18"/>
      <c r="D19" s="17"/>
      <c r="E19" s="93"/>
      <c r="F19" s="94"/>
      <c r="G19" s="19">
        <v>1</v>
      </c>
      <c r="H19" s="19"/>
      <c r="I19" s="19">
        <v>1</v>
      </c>
      <c r="J19" s="18"/>
      <c r="K19" s="18"/>
      <c r="L19" s="18"/>
      <c r="M19" s="19">
        <v>2</v>
      </c>
      <c r="N19" s="19"/>
      <c r="O19" s="19"/>
      <c r="P19" s="19">
        <v>1</v>
      </c>
      <c r="Q19" s="96" t="s">
        <v>212</v>
      </c>
      <c r="R19" s="96">
        <f t="shared" ref="R19:U19" si="1">SUM(R10:R18)</f>
        <v>1</v>
      </c>
      <c r="S19" s="96">
        <f t="shared" si="1"/>
        <v>2</v>
      </c>
      <c r="T19" s="96">
        <f t="shared" si="1"/>
        <v>3</v>
      </c>
      <c r="U19" s="96">
        <f t="shared" si="1"/>
        <v>0</v>
      </c>
      <c r="V19" s="36"/>
      <c r="W19" s="95"/>
      <c r="X19" s="96"/>
      <c r="Y19" s="75"/>
      <c r="Z19" s="75"/>
      <c r="AA19" s="75"/>
      <c r="AB19" s="75"/>
      <c r="AC19" s="75"/>
      <c r="AD19" s="75"/>
    </row>
    <row r="20" spans="1:32" x14ac:dyDescent="0.25">
      <c r="A20" s="24"/>
      <c r="B20" s="122"/>
      <c r="C20" s="97"/>
      <c r="D20" s="115"/>
      <c r="E20" s="98"/>
      <c r="F20" s="98"/>
      <c r="G20" s="97"/>
      <c r="H20" s="117"/>
      <c r="I20" s="117"/>
      <c r="J20" s="117"/>
      <c r="K20" s="117"/>
      <c r="L20" s="117"/>
      <c r="M20" s="97"/>
      <c r="N20" s="117"/>
      <c r="O20" s="117"/>
      <c r="P20" s="117"/>
      <c r="Q20" s="239"/>
      <c r="R20" s="240"/>
      <c r="S20" s="239"/>
      <c r="T20" s="239"/>
      <c r="U20" s="239"/>
      <c r="V20" s="117"/>
      <c r="W20" s="97"/>
      <c r="X20" s="118"/>
      <c r="Y20" s="75"/>
      <c r="Z20" s="75"/>
      <c r="AA20" s="75"/>
      <c r="AB20" s="75"/>
      <c r="AC20" s="75"/>
      <c r="AD20" s="75"/>
    </row>
    <row r="21" spans="1:32" x14ac:dyDescent="0.25">
      <c r="A21" s="9"/>
      <c r="B21" s="78" t="s">
        <v>110</v>
      </c>
      <c r="C21" s="23" t="s">
        <v>37</v>
      </c>
      <c r="D21" s="79" t="s">
        <v>38</v>
      </c>
      <c r="E21" s="80" t="s">
        <v>1</v>
      </c>
      <c r="F21" s="25"/>
      <c r="G21" s="81" t="s">
        <v>39</v>
      </c>
      <c r="H21" s="82" t="s">
        <v>40</v>
      </c>
      <c r="I21" s="82" t="s">
        <v>31</v>
      </c>
      <c r="J21" s="18" t="s">
        <v>41</v>
      </c>
      <c r="K21" s="83" t="s">
        <v>42</v>
      </c>
      <c r="L21" s="83" t="s">
        <v>43</v>
      </c>
      <c r="M21" s="81" t="s">
        <v>44</v>
      </c>
      <c r="N21" s="81" t="s">
        <v>30</v>
      </c>
      <c r="O21" s="82" t="s">
        <v>45</v>
      </c>
      <c r="P21" s="81" t="s">
        <v>40</v>
      </c>
      <c r="Q21" s="234" t="s">
        <v>17</v>
      </c>
      <c r="R21" s="234">
        <v>1</v>
      </c>
      <c r="S21" s="234">
        <v>2</v>
      </c>
      <c r="T21" s="234">
        <v>3</v>
      </c>
      <c r="U21" s="234" t="s">
        <v>46</v>
      </c>
      <c r="V21" s="18" t="s">
        <v>22</v>
      </c>
      <c r="W21" s="17" t="s">
        <v>47</v>
      </c>
      <c r="X21" s="17" t="s">
        <v>48</v>
      </c>
      <c r="Y21" s="75"/>
      <c r="Z21" s="75"/>
      <c r="AA21" s="75"/>
      <c r="AB21" s="75"/>
      <c r="AC21" s="75"/>
      <c r="AD21" s="75"/>
    </row>
    <row r="22" spans="1:32" x14ac:dyDescent="0.25">
      <c r="A22" s="24"/>
      <c r="B22" s="85" t="s">
        <v>111</v>
      </c>
      <c r="C22" s="86" t="s">
        <v>112</v>
      </c>
      <c r="D22" s="87" t="s">
        <v>51</v>
      </c>
      <c r="E22" s="119" t="s">
        <v>58</v>
      </c>
      <c r="F22" s="73"/>
      <c r="G22" s="89">
        <v>1</v>
      </c>
      <c r="H22" s="91"/>
      <c r="I22" s="89"/>
      <c r="J22" s="90" t="s">
        <v>49</v>
      </c>
      <c r="K22" s="90">
        <v>2</v>
      </c>
      <c r="L22" s="90" t="s">
        <v>113</v>
      </c>
      <c r="M22" s="90">
        <v>1</v>
      </c>
      <c r="N22" s="89"/>
      <c r="O22" s="91"/>
      <c r="P22" s="89"/>
      <c r="Q22" s="235" t="s">
        <v>219</v>
      </c>
      <c r="R22" s="235" t="s">
        <v>198</v>
      </c>
      <c r="S22" s="235" t="s">
        <v>195</v>
      </c>
      <c r="T22" s="235" t="s">
        <v>202</v>
      </c>
      <c r="U22" s="235" t="s">
        <v>205</v>
      </c>
      <c r="V22" s="135">
        <v>0.5</v>
      </c>
      <c r="W22" s="85" t="s">
        <v>114</v>
      </c>
      <c r="X22" s="89">
        <v>600</v>
      </c>
      <c r="Y22" s="75"/>
      <c r="Z22" s="75"/>
      <c r="AA22" s="75"/>
      <c r="AB22" s="75"/>
      <c r="AC22" s="75"/>
      <c r="AD22" s="75"/>
    </row>
    <row r="23" spans="1:32" x14ac:dyDescent="0.25">
      <c r="A23" s="24"/>
      <c r="B23" s="85" t="s">
        <v>115</v>
      </c>
      <c r="C23" s="86" t="s">
        <v>116</v>
      </c>
      <c r="D23" s="87" t="s">
        <v>51</v>
      </c>
      <c r="E23" s="119" t="s">
        <v>58</v>
      </c>
      <c r="F23" s="101"/>
      <c r="G23" s="89"/>
      <c r="H23" s="91"/>
      <c r="I23" s="89">
        <v>1</v>
      </c>
      <c r="J23" s="90" t="s">
        <v>49</v>
      </c>
      <c r="K23" s="90">
        <v>2</v>
      </c>
      <c r="L23" s="90" t="s">
        <v>50</v>
      </c>
      <c r="M23" s="90">
        <v>1</v>
      </c>
      <c r="N23" s="89"/>
      <c r="O23" s="91">
        <v>1</v>
      </c>
      <c r="P23" s="89">
        <v>2</v>
      </c>
      <c r="Q23" s="235" t="s">
        <v>220</v>
      </c>
      <c r="R23" s="235" t="s">
        <v>209</v>
      </c>
      <c r="S23" s="235" t="s">
        <v>198</v>
      </c>
      <c r="T23" s="235" t="s">
        <v>209</v>
      </c>
      <c r="U23" s="235" t="s">
        <v>189</v>
      </c>
      <c r="V23" s="92">
        <v>0.77777777777777779</v>
      </c>
      <c r="W23" s="85" t="s">
        <v>80</v>
      </c>
      <c r="X23" s="89">
        <v>750</v>
      </c>
      <c r="Y23" s="75"/>
      <c r="Z23" s="75"/>
      <c r="AA23" s="75"/>
      <c r="AB23" s="75"/>
      <c r="AC23" s="75"/>
      <c r="AD23" s="75"/>
    </row>
    <row r="24" spans="1:32" x14ac:dyDescent="0.25">
      <c r="A24" s="24"/>
      <c r="B24" s="23" t="s">
        <v>7</v>
      </c>
      <c r="C24" s="18"/>
      <c r="D24" s="17"/>
      <c r="E24" s="93"/>
      <c r="F24" s="94"/>
      <c r="G24" s="19">
        <v>1</v>
      </c>
      <c r="H24" s="19"/>
      <c r="I24" s="19">
        <v>1</v>
      </c>
      <c r="J24" s="18"/>
      <c r="K24" s="18"/>
      <c r="L24" s="18"/>
      <c r="M24" s="19">
        <v>2</v>
      </c>
      <c r="N24" s="19"/>
      <c r="O24" s="19">
        <v>1</v>
      </c>
      <c r="P24" s="19">
        <v>2</v>
      </c>
      <c r="Q24" s="96" t="s">
        <v>221</v>
      </c>
      <c r="R24" s="96" t="s">
        <v>223</v>
      </c>
      <c r="S24" s="96" t="s">
        <v>222</v>
      </c>
      <c r="T24" s="96" t="s">
        <v>222</v>
      </c>
      <c r="U24" s="96" t="s">
        <v>202</v>
      </c>
      <c r="V24" s="36">
        <v>0.64700000000000002</v>
      </c>
      <c r="W24" s="95"/>
      <c r="X24" s="96"/>
      <c r="Y24" s="75"/>
      <c r="Z24" s="75"/>
      <c r="AA24" s="75"/>
      <c r="AB24" s="75"/>
      <c r="AC24" s="75"/>
      <c r="AD24" s="75"/>
    </row>
    <row r="25" spans="1:32" x14ac:dyDescent="0.25">
      <c r="A25" s="24"/>
      <c r="B25" s="114"/>
      <c r="C25" s="115"/>
      <c r="D25" s="115"/>
      <c r="E25" s="98"/>
      <c r="F25" s="98"/>
      <c r="G25" s="116"/>
      <c r="H25" s="117"/>
      <c r="I25" s="97"/>
      <c r="J25" s="117"/>
      <c r="K25" s="97"/>
      <c r="L25" s="117"/>
      <c r="M25" s="97"/>
      <c r="N25" s="97"/>
      <c r="O25" s="97"/>
      <c r="P25" s="97"/>
      <c r="Q25" s="240"/>
      <c r="R25" s="240"/>
      <c r="S25" s="240"/>
      <c r="T25" s="240"/>
      <c r="U25" s="240"/>
      <c r="V25" s="97"/>
      <c r="W25" s="97"/>
      <c r="X25" s="118"/>
      <c r="Y25" s="75"/>
      <c r="Z25" s="75"/>
      <c r="AA25" s="75"/>
      <c r="AB25" s="75"/>
      <c r="AC25" s="75"/>
      <c r="AD25" s="75"/>
    </row>
    <row r="26" spans="1:32" s="10" customFormat="1" ht="18.75" customHeight="1" x14ac:dyDescent="0.25">
      <c r="A26" s="9"/>
      <c r="B26" s="120" t="s">
        <v>55</v>
      </c>
      <c r="C26" s="72"/>
      <c r="D26" s="74"/>
      <c r="E26" s="74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232"/>
      <c r="R26" s="232"/>
      <c r="S26" s="232"/>
      <c r="T26" s="232"/>
      <c r="U26" s="232"/>
      <c r="V26" s="72"/>
      <c r="W26" s="74"/>
      <c r="X26" s="66"/>
      <c r="Y26" s="75"/>
      <c r="Z26" s="25"/>
      <c r="AA26" s="25"/>
      <c r="AB26" s="25"/>
      <c r="AC26" s="25"/>
      <c r="AD26" s="25"/>
      <c r="AE26" s="25"/>
      <c r="AF26" s="25"/>
    </row>
    <row r="27" spans="1:32" s="121" customFormat="1" ht="15" customHeight="1" x14ac:dyDescent="0.25">
      <c r="A27" s="24"/>
      <c r="B27" s="78" t="s">
        <v>36</v>
      </c>
      <c r="C27" s="23" t="s">
        <v>56</v>
      </c>
      <c r="D27" s="79" t="s">
        <v>38</v>
      </c>
      <c r="E27" s="80" t="s">
        <v>1</v>
      </c>
      <c r="F27" s="41"/>
      <c r="G27" s="81" t="s">
        <v>39</v>
      </c>
      <c r="H27" s="82" t="s">
        <v>40</v>
      </c>
      <c r="I27" s="82" t="s">
        <v>31</v>
      </c>
      <c r="J27" s="18" t="s">
        <v>41</v>
      </c>
      <c r="K27" s="83" t="s">
        <v>42</v>
      </c>
      <c r="L27" s="83" t="s">
        <v>43</v>
      </c>
      <c r="M27" s="81" t="s">
        <v>44</v>
      </c>
      <c r="N27" s="81" t="s">
        <v>30</v>
      </c>
      <c r="O27" s="82" t="s">
        <v>45</v>
      </c>
      <c r="P27" s="81" t="s">
        <v>40</v>
      </c>
      <c r="Q27" s="234" t="s">
        <v>17</v>
      </c>
      <c r="R27" s="234">
        <v>1</v>
      </c>
      <c r="S27" s="234">
        <v>2</v>
      </c>
      <c r="T27" s="234">
        <v>3</v>
      </c>
      <c r="U27" s="234" t="s">
        <v>46</v>
      </c>
      <c r="V27" s="18" t="s">
        <v>57</v>
      </c>
      <c r="W27" s="17" t="s">
        <v>47</v>
      </c>
      <c r="X27" s="17" t="s">
        <v>48</v>
      </c>
      <c r="Y27" s="75"/>
      <c r="Z27" s="25"/>
      <c r="AA27" s="25"/>
      <c r="AB27" s="25"/>
      <c r="AC27" s="25"/>
      <c r="AD27" s="25"/>
      <c r="AE27" s="25"/>
      <c r="AF27" s="25"/>
    </row>
    <row r="28" spans="1:32" s="121" customFormat="1" ht="15" customHeight="1" x14ac:dyDescent="0.25">
      <c r="A28" s="24"/>
      <c r="B28" s="129" t="s">
        <v>117</v>
      </c>
      <c r="C28" s="136" t="s">
        <v>118</v>
      </c>
      <c r="D28" s="129" t="s">
        <v>119</v>
      </c>
      <c r="E28" s="137" t="s">
        <v>58</v>
      </c>
      <c r="F28" s="41"/>
      <c r="G28" s="138"/>
      <c r="H28" s="139"/>
      <c r="I28" s="138">
        <v>1</v>
      </c>
      <c r="J28" s="140" t="s">
        <v>49</v>
      </c>
      <c r="K28" s="140">
        <v>9</v>
      </c>
      <c r="L28" s="139"/>
      <c r="M28" s="141">
        <v>1</v>
      </c>
      <c r="N28" s="142"/>
      <c r="O28" s="142"/>
      <c r="P28" s="142"/>
      <c r="Q28" s="241" t="s">
        <v>213</v>
      </c>
      <c r="R28" s="241" t="s">
        <v>209</v>
      </c>
      <c r="S28" s="241" t="s">
        <v>198</v>
      </c>
      <c r="T28" s="241" t="s">
        <v>205</v>
      </c>
      <c r="U28" s="241" t="s">
        <v>205</v>
      </c>
      <c r="V28" s="143">
        <v>0.57099999999999995</v>
      </c>
      <c r="W28" s="137" t="s">
        <v>120</v>
      </c>
      <c r="X28" s="84">
        <v>1480</v>
      </c>
      <c r="Y28" s="75"/>
      <c r="Z28" s="25"/>
      <c r="AA28" s="25"/>
      <c r="AB28" s="25"/>
      <c r="AC28" s="25"/>
      <c r="AD28" s="25"/>
      <c r="AE28" s="25"/>
      <c r="AF28" s="25"/>
    </row>
    <row r="29" spans="1:32" s="121" customFormat="1" ht="15" customHeight="1" x14ac:dyDescent="0.25">
      <c r="A29" s="24"/>
      <c r="B29" s="129" t="s">
        <v>121</v>
      </c>
      <c r="C29" s="136" t="s">
        <v>122</v>
      </c>
      <c r="D29" s="129" t="s">
        <v>119</v>
      </c>
      <c r="E29" s="137" t="s">
        <v>58</v>
      </c>
      <c r="F29" s="41"/>
      <c r="G29" s="138">
        <v>1</v>
      </c>
      <c r="H29" s="139"/>
      <c r="I29" s="138"/>
      <c r="J29" s="140" t="s">
        <v>49</v>
      </c>
      <c r="K29" s="140">
        <v>7</v>
      </c>
      <c r="L29" s="139"/>
      <c r="M29" s="141">
        <v>1</v>
      </c>
      <c r="N29" s="142"/>
      <c r="O29" s="142"/>
      <c r="P29" s="142"/>
      <c r="Q29" s="241" t="s">
        <v>197</v>
      </c>
      <c r="R29" s="241" t="s">
        <v>202</v>
      </c>
      <c r="S29" s="241" t="s">
        <v>205</v>
      </c>
      <c r="T29" s="241" t="s">
        <v>189</v>
      </c>
      <c r="U29" s="241"/>
      <c r="V29" s="143">
        <v>0.5</v>
      </c>
      <c r="W29" s="137" t="s">
        <v>123</v>
      </c>
      <c r="X29" s="84">
        <v>1900</v>
      </c>
      <c r="Y29" s="75"/>
      <c r="Z29" s="25"/>
      <c r="AA29" s="25"/>
      <c r="AB29" s="25"/>
      <c r="AC29" s="25"/>
      <c r="AD29" s="25"/>
      <c r="AE29" s="25"/>
      <c r="AF29" s="25"/>
    </row>
    <row r="30" spans="1:32" s="121" customFormat="1" ht="15" customHeight="1" x14ac:dyDescent="0.25">
      <c r="A30" s="24"/>
      <c r="B30" s="129" t="s">
        <v>124</v>
      </c>
      <c r="C30" s="136" t="s">
        <v>125</v>
      </c>
      <c r="D30" s="129" t="s">
        <v>119</v>
      </c>
      <c r="E30" s="137" t="s">
        <v>58</v>
      </c>
      <c r="F30" s="41"/>
      <c r="G30" s="138"/>
      <c r="H30" s="139"/>
      <c r="I30" s="138">
        <v>1</v>
      </c>
      <c r="J30" s="140" t="s">
        <v>49</v>
      </c>
      <c r="K30" s="140"/>
      <c r="L30" s="139"/>
      <c r="M30" s="141">
        <v>1</v>
      </c>
      <c r="N30" s="142"/>
      <c r="O30" s="142"/>
      <c r="P30" s="142">
        <v>1</v>
      </c>
      <c r="Q30" s="139" t="s">
        <v>255</v>
      </c>
      <c r="R30" s="139"/>
      <c r="S30" s="139"/>
      <c r="T30" s="139"/>
      <c r="U30" s="139"/>
      <c r="V30" s="143"/>
      <c r="W30" s="137" t="s">
        <v>120</v>
      </c>
      <c r="X30" s="84">
        <v>1050</v>
      </c>
      <c r="Y30" s="75"/>
      <c r="Z30" s="25"/>
      <c r="AA30" s="25"/>
      <c r="AB30" s="25"/>
      <c r="AC30" s="25"/>
      <c r="AD30" s="25"/>
      <c r="AE30" s="25"/>
      <c r="AF30" s="25"/>
    </row>
    <row r="31" spans="1:32" s="121" customFormat="1" ht="15" customHeight="1" x14ac:dyDescent="0.25">
      <c r="A31" s="9"/>
      <c r="B31" s="23" t="s">
        <v>7</v>
      </c>
      <c r="C31" s="18"/>
      <c r="D31" s="17"/>
      <c r="E31" s="93"/>
      <c r="F31" s="41"/>
      <c r="G31" s="19">
        <f>SUM(G28:G30)</f>
        <v>1</v>
      </c>
      <c r="H31" s="19"/>
      <c r="I31" s="19">
        <f>SUM(I28:I30)</f>
        <v>2</v>
      </c>
      <c r="J31" s="18"/>
      <c r="K31" s="18"/>
      <c r="L31" s="18"/>
      <c r="M31" s="19">
        <f t="shared" ref="M31:P31" si="2">SUM(M28:M30)</f>
        <v>3</v>
      </c>
      <c r="N31" s="19"/>
      <c r="O31" s="19"/>
      <c r="P31" s="19">
        <f t="shared" si="2"/>
        <v>1</v>
      </c>
      <c r="Q31" s="96" t="s">
        <v>214</v>
      </c>
      <c r="R31" s="96" t="s">
        <v>222</v>
      </c>
      <c r="S31" s="96" t="s">
        <v>209</v>
      </c>
      <c r="T31" s="96" t="s">
        <v>202</v>
      </c>
      <c r="U31" s="96" t="s">
        <v>205</v>
      </c>
      <c r="V31" s="36">
        <v>0.54500000000000004</v>
      </c>
      <c r="W31" s="95"/>
      <c r="X31" s="96"/>
      <c r="Y31" s="75"/>
      <c r="Z31" s="25"/>
      <c r="AA31" s="25"/>
      <c r="AB31" s="25"/>
      <c r="AC31" s="25"/>
      <c r="AD31" s="25"/>
      <c r="AE31" s="25"/>
      <c r="AF31" s="25"/>
    </row>
    <row r="32" spans="1:32" x14ac:dyDescent="0.25">
      <c r="A32" s="24"/>
      <c r="B32" s="104" t="s">
        <v>54</v>
      </c>
      <c r="C32" s="102" t="s">
        <v>126</v>
      </c>
      <c r="D32" s="105"/>
      <c r="E32" s="68"/>
      <c r="F32" s="69"/>
      <c r="G32" s="106"/>
      <c r="H32" s="68"/>
      <c r="I32" s="70"/>
      <c r="J32" s="68"/>
      <c r="K32" s="68"/>
      <c r="L32" s="68"/>
      <c r="M32" s="68"/>
      <c r="N32" s="68"/>
      <c r="O32" s="68"/>
      <c r="P32" s="68"/>
      <c r="Q32" s="237"/>
      <c r="R32" s="238"/>
      <c r="S32" s="237"/>
      <c r="T32" s="237"/>
      <c r="U32" s="237"/>
      <c r="V32" s="68"/>
      <c r="W32" s="102"/>
      <c r="X32" s="103"/>
      <c r="Y32" s="75"/>
      <c r="Z32" s="75"/>
      <c r="AA32" s="75"/>
      <c r="AB32" s="75"/>
      <c r="AC32" s="75"/>
      <c r="AD32" s="75"/>
    </row>
    <row r="33" spans="1:30" x14ac:dyDescent="0.25">
      <c r="A33" s="24"/>
      <c r="B33" s="122"/>
      <c r="C33" s="97"/>
      <c r="D33" s="115"/>
      <c r="E33" s="98"/>
      <c r="F33" s="98"/>
      <c r="G33" s="97"/>
      <c r="H33" s="117"/>
      <c r="I33" s="117"/>
      <c r="J33" s="117"/>
      <c r="K33" s="117"/>
      <c r="L33" s="117"/>
      <c r="M33" s="97"/>
      <c r="N33" s="117"/>
      <c r="O33" s="117"/>
      <c r="P33" s="117"/>
      <c r="Q33" s="239"/>
      <c r="R33" s="240"/>
      <c r="S33" s="239"/>
      <c r="T33" s="239"/>
      <c r="U33" s="239"/>
      <c r="V33" s="117"/>
      <c r="W33" s="97"/>
      <c r="X33" s="118"/>
      <c r="Y33" s="75"/>
      <c r="Z33" s="75"/>
      <c r="AA33" s="75"/>
      <c r="AB33" s="75"/>
      <c r="AC33" s="75"/>
      <c r="AD33" s="75"/>
    </row>
    <row r="34" spans="1:30" x14ac:dyDescent="0.25">
      <c r="A34" s="24"/>
      <c r="B34" s="63"/>
      <c r="C34" s="38"/>
      <c r="D34" s="63"/>
      <c r="E34" s="99"/>
      <c r="G34" s="38"/>
      <c r="H34" s="41"/>
      <c r="I34" s="38"/>
      <c r="J34" s="25"/>
      <c r="K34" s="25"/>
      <c r="L34" s="25"/>
      <c r="M34" s="38"/>
      <c r="N34" s="38"/>
      <c r="O34" s="38"/>
      <c r="P34" s="38"/>
      <c r="Q34" s="242"/>
      <c r="R34" s="242"/>
      <c r="S34" s="242"/>
      <c r="T34" s="242"/>
      <c r="U34" s="242"/>
      <c r="V34" s="38"/>
      <c r="W34" s="63"/>
      <c r="X34" s="38"/>
      <c r="Y34" s="75"/>
      <c r="Z34" s="75"/>
      <c r="AA34" s="75"/>
      <c r="AB34" s="75"/>
      <c r="AC34" s="75"/>
      <c r="AD34" s="75"/>
    </row>
    <row r="35" spans="1:30" x14ac:dyDescent="0.25">
      <c r="A35" s="24"/>
      <c r="B35" s="63"/>
      <c r="C35" s="38"/>
      <c r="D35" s="63"/>
      <c r="E35" s="99"/>
      <c r="G35" s="38"/>
      <c r="H35" s="41"/>
      <c r="I35" s="38"/>
      <c r="J35" s="25"/>
      <c r="K35" s="25"/>
      <c r="L35" s="25"/>
      <c r="M35" s="38"/>
      <c r="N35" s="38"/>
      <c r="O35" s="38"/>
      <c r="P35" s="38"/>
      <c r="Q35" s="242"/>
      <c r="R35" s="242"/>
      <c r="S35" s="242"/>
      <c r="T35" s="242"/>
      <c r="U35" s="242"/>
      <c r="V35" s="38"/>
      <c r="W35" s="63"/>
      <c r="X35" s="38"/>
      <c r="Y35" s="75"/>
      <c r="Z35" s="75"/>
      <c r="AA35" s="75"/>
      <c r="AB35" s="75"/>
      <c r="AC35" s="75"/>
      <c r="AD35" s="75"/>
    </row>
    <row r="36" spans="1:30" x14ac:dyDescent="0.25">
      <c r="A36" s="24"/>
      <c r="B36" s="63"/>
      <c r="C36" s="38"/>
      <c r="D36" s="63"/>
      <c r="E36" s="99"/>
      <c r="G36" s="38"/>
      <c r="H36" s="41"/>
      <c r="I36" s="38"/>
      <c r="J36" s="25"/>
      <c r="K36" s="25"/>
      <c r="L36" s="25"/>
      <c r="M36" s="38"/>
      <c r="N36" s="38"/>
      <c r="O36" s="38"/>
      <c r="P36" s="38"/>
      <c r="Q36" s="242"/>
      <c r="R36" s="242"/>
      <c r="S36" s="242"/>
      <c r="T36" s="242"/>
      <c r="U36" s="242"/>
      <c r="V36" s="38"/>
      <c r="W36" s="63"/>
      <c r="X36" s="38"/>
      <c r="Y36" s="75"/>
      <c r="Z36" s="75"/>
      <c r="AA36" s="75"/>
      <c r="AB36" s="75"/>
      <c r="AC36" s="75"/>
      <c r="AD36" s="75"/>
    </row>
    <row r="37" spans="1:30" x14ac:dyDescent="0.25">
      <c r="A37" s="24"/>
      <c r="B37" s="63"/>
      <c r="C37" s="38"/>
      <c r="D37" s="63"/>
      <c r="E37" s="99"/>
      <c r="G37" s="38"/>
      <c r="H37" s="41"/>
      <c r="I37" s="38"/>
      <c r="J37" s="25"/>
      <c r="K37" s="25"/>
      <c r="L37" s="25"/>
      <c r="M37" s="38"/>
      <c r="N37" s="38"/>
      <c r="O37" s="38"/>
      <c r="P37" s="38"/>
      <c r="Q37" s="242"/>
      <c r="R37" s="242"/>
      <c r="S37" s="242"/>
      <c r="T37" s="242"/>
      <c r="U37" s="242"/>
      <c r="V37" s="38"/>
      <c r="W37" s="63"/>
      <c r="X37" s="38"/>
      <c r="Y37" s="75"/>
      <c r="Z37" s="75"/>
      <c r="AA37" s="75"/>
      <c r="AB37" s="75"/>
      <c r="AC37" s="75"/>
      <c r="AD37" s="75"/>
    </row>
    <row r="38" spans="1:30" x14ac:dyDescent="0.25">
      <c r="A38" s="24"/>
      <c r="B38" s="63"/>
      <c r="C38" s="38"/>
      <c r="D38" s="63"/>
      <c r="E38" s="99"/>
      <c r="G38" s="38"/>
      <c r="H38" s="41"/>
      <c r="I38" s="38"/>
      <c r="J38" s="25"/>
      <c r="K38" s="25"/>
      <c r="L38" s="25"/>
      <c r="M38" s="38"/>
      <c r="N38" s="38"/>
      <c r="O38" s="38"/>
      <c r="P38" s="38"/>
      <c r="Q38" s="242"/>
      <c r="R38" s="242"/>
      <c r="S38" s="242"/>
      <c r="T38" s="242"/>
      <c r="U38" s="242"/>
      <c r="V38" s="38"/>
      <c r="W38" s="63"/>
      <c r="X38" s="38"/>
      <c r="Y38" s="75"/>
      <c r="Z38" s="75"/>
      <c r="AA38" s="75"/>
      <c r="AB38" s="75"/>
      <c r="AC38" s="75"/>
      <c r="AD38" s="75"/>
    </row>
    <row r="39" spans="1:30" x14ac:dyDescent="0.25">
      <c r="A39" s="24"/>
      <c r="B39" s="63"/>
      <c r="C39" s="38"/>
      <c r="D39" s="63"/>
      <c r="E39" s="99"/>
      <c r="G39" s="38"/>
      <c r="H39" s="41"/>
      <c r="I39" s="38"/>
      <c r="J39" s="25"/>
      <c r="K39" s="25"/>
      <c r="L39" s="25"/>
      <c r="M39" s="38"/>
      <c r="N39" s="38"/>
      <c r="O39" s="38"/>
      <c r="P39" s="38"/>
      <c r="Q39" s="242"/>
      <c r="R39" s="242"/>
      <c r="S39" s="242"/>
      <c r="T39" s="242"/>
      <c r="U39" s="242"/>
      <c r="V39" s="38"/>
      <c r="W39" s="63"/>
      <c r="X39" s="38"/>
      <c r="Y39" s="75"/>
      <c r="Z39" s="75"/>
      <c r="AA39" s="75"/>
      <c r="AB39" s="75"/>
      <c r="AC39" s="75"/>
      <c r="AD39" s="75"/>
    </row>
    <row r="40" spans="1:30" x14ac:dyDescent="0.25">
      <c r="A40" s="24"/>
      <c r="B40" s="63"/>
      <c r="C40" s="38"/>
      <c r="D40" s="63"/>
      <c r="E40" s="99"/>
      <c r="G40" s="38"/>
      <c r="H40" s="41"/>
      <c r="I40" s="38"/>
      <c r="J40" s="25"/>
      <c r="K40" s="25"/>
      <c r="L40" s="25"/>
      <c r="M40" s="38"/>
      <c r="N40" s="38"/>
      <c r="O40" s="38"/>
      <c r="P40" s="38"/>
      <c r="Q40" s="242"/>
      <c r="R40" s="242"/>
      <c r="S40" s="242"/>
      <c r="T40" s="242"/>
      <c r="U40" s="242"/>
      <c r="V40" s="38"/>
      <c r="W40" s="63"/>
      <c r="X40" s="38"/>
      <c r="Y40" s="75"/>
      <c r="Z40" s="75"/>
      <c r="AA40" s="75"/>
      <c r="AB40" s="75"/>
      <c r="AC40" s="75"/>
      <c r="AD40" s="75"/>
    </row>
    <row r="41" spans="1:30" x14ac:dyDescent="0.25">
      <c r="A41" s="24"/>
      <c r="B41" s="63"/>
      <c r="C41" s="38"/>
      <c r="D41" s="63"/>
      <c r="E41" s="99"/>
      <c r="G41" s="38"/>
      <c r="H41" s="41"/>
      <c r="I41" s="38"/>
      <c r="J41" s="25"/>
      <c r="K41" s="25"/>
      <c r="L41" s="25"/>
      <c r="M41" s="38"/>
      <c r="N41" s="38"/>
      <c r="O41" s="38"/>
      <c r="P41" s="38"/>
      <c r="Q41" s="242"/>
      <c r="R41" s="242"/>
      <c r="S41" s="242"/>
      <c r="T41" s="242"/>
      <c r="U41" s="242"/>
      <c r="V41" s="38"/>
      <c r="W41" s="63"/>
      <c r="X41" s="38"/>
      <c r="Y41" s="75"/>
      <c r="Z41" s="75"/>
      <c r="AA41" s="75"/>
      <c r="AB41" s="75"/>
      <c r="AC41" s="75"/>
      <c r="AD41" s="75"/>
    </row>
    <row r="42" spans="1:30" x14ac:dyDescent="0.25">
      <c r="A42" s="24"/>
      <c r="B42" s="63"/>
      <c r="C42" s="38"/>
      <c r="D42" s="63"/>
      <c r="E42" s="99"/>
      <c r="G42" s="38"/>
      <c r="H42" s="41"/>
      <c r="I42" s="38"/>
      <c r="J42" s="25"/>
      <c r="K42" s="25"/>
      <c r="L42" s="25"/>
      <c r="M42" s="38"/>
      <c r="N42" s="38"/>
      <c r="O42" s="38"/>
      <c r="P42" s="38"/>
      <c r="Q42" s="242"/>
      <c r="R42" s="242"/>
      <c r="S42" s="242"/>
      <c r="T42" s="242"/>
      <c r="U42" s="242"/>
      <c r="V42" s="38"/>
      <c r="W42" s="63"/>
      <c r="X42" s="38"/>
      <c r="Y42" s="75"/>
      <c r="Z42" s="75"/>
      <c r="AA42" s="75"/>
      <c r="AB42" s="75"/>
      <c r="AC42" s="75"/>
      <c r="AD42" s="75"/>
    </row>
    <row r="43" spans="1:30" x14ac:dyDescent="0.25">
      <c r="A43" s="24"/>
      <c r="B43" s="63"/>
      <c r="C43" s="38"/>
      <c r="D43" s="63"/>
      <c r="E43" s="63"/>
      <c r="F43" s="25"/>
      <c r="G43" s="38"/>
      <c r="H43" s="41"/>
      <c r="I43" s="38"/>
      <c r="J43" s="25"/>
      <c r="K43" s="25"/>
      <c r="L43" s="25"/>
      <c r="M43" s="25"/>
      <c r="N43" s="60"/>
      <c r="O43" s="60"/>
      <c r="P43" s="25"/>
      <c r="Q43" s="243"/>
      <c r="R43" s="243"/>
      <c r="S43" s="243"/>
      <c r="T43" s="243"/>
      <c r="U43" s="243"/>
      <c r="V43" s="25"/>
      <c r="W43" s="63"/>
      <c r="X43" s="25"/>
      <c r="Y43" s="75"/>
      <c r="Z43" s="75"/>
      <c r="AA43" s="75"/>
      <c r="AB43" s="75"/>
      <c r="AC43" s="75"/>
      <c r="AD43" s="75"/>
    </row>
    <row r="44" spans="1:30" x14ac:dyDescent="0.25">
      <c r="A44" s="24"/>
      <c r="B44" s="63"/>
      <c r="C44" s="38"/>
      <c r="D44" s="63"/>
      <c r="E44" s="63"/>
      <c r="F44" s="25"/>
      <c r="G44" s="38"/>
      <c r="H44" s="41"/>
      <c r="I44" s="38"/>
      <c r="J44" s="25"/>
      <c r="K44" s="25"/>
      <c r="L44" s="25"/>
      <c r="M44" s="25"/>
      <c r="N44" s="60"/>
      <c r="O44" s="60"/>
      <c r="P44" s="25"/>
      <c r="Q44" s="243"/>
      <c r="R44" s="243"/>
      <c r="S44" s="243"/>
      <c r="T44" s="243"/>
      <c r="U44" s="243"/>
      <c r="V44" s="25"/>
      <c r="W44" s="63"/>
      <c r="X44" s="25"/>
      <c r="Y44" s="75"/>
      <c r="Z44" s="75"/>
      <c r="AA44" s="75"/>
      <c r="AB44" s="75"/>
      <c r="AC44" s="75"/>
      <c r="AD44" s="75"/>
    </row>
    <row r="45" spans="1:30" x14ac:dyDescent="0.25">
      <c r="A45" s="24"/>
      <c r="B45" s="63"/>
      <c r="C45" s="38"/>
      <c r="D45" s="63"/>
      <c r="E45" s="63"/>
      <c r="F45" s="25"/>
      <c r="G45" s="38"/>
      <c r="H45" s="41"/>
      <c r="I45" s="38"/>
      <c r="J45" s="25"/>
      <c r="K45" s="25"/>
      <c r="L45" s="25"/>
      <c r="M45" s="25"/>
      <c r="N45" s="60"/>
      <c r="O45" s="60"/>
      <c r="P45" s="25"/>
      <c r="Q45" s="243"/>
      <c r="R45" s="243"/>
      <c r="S45" s="243"/>
      <c r="T45" s="243"/>
      <c r="U45" s="243"/>
      <c r="V45" s="25"/>
      <c r="W45" s="63"/>
      <c r="X45" s="25"/>
      <c r="Y45" s="75"/>
      <c r="Z45" s="75"/>
      <c r="AA45" s="75"/>
      <c r="AB45" s="75"/>
      <c r="AC45" s="75"/>
      <c r="AD45" s="75"/>
    </row>
    <row r="46" spans="1:30" x14ac:dyDescent="0.25">
      <c r="A46" s="24"/>
      <c r="B46" s="63"/>
      <c r="C46" s="38"/>
      <c r="D46" s="63"/>
      <c r="E46" s="63"/>
      <c r="F46" s="25"/>
      <c r="G46" s="38"/>
      <c r="H46" s="41"/>
      <c r="I46" s="38"/>
      <c r="J46" s="25"/>
      <c r="K46" s="25"/>
      <c r="L46" s="25"/>
      <c r="M46" s="25"/>
      <c r="N46" s="60"/>
      <c r="O46" s="60"/>
      <c r="P46" s="25"/>
      <c r="Q46" s="243"/>
      <c r="R46" s="243"/>
      <c r="S46" s="243"/>
      <c r="T46" s="243"/>
      <c r="U46" s="243"/>
      <c r="V46" s="25"/>
      <c r="W46" s="63"/>
      <c r="X46" s="25"/>
      <c r="Y46" s="75"/>
      <c r="Z46" s="75"/>
      <c r="AA46" s="75"/>
      <c r="AB46" s="75"/>
      <c r="AC46" s="75"/>
      <c r="AD46" s="75"/>
    </row>
    <row r="47" spans="1:30" x14ac:dyDescent="0.25">
      <c r="A47" s="24"/>
      <c r="B47" s="63"/>
      <c r="C47" s="38"/>
      <c r="D47" s="63"/>
      <c r="E47" s="63"/>
      <c r="F47" s="25"/>
      <c r="G47" s="38"/>
      <c r="H47" s="41"/>
      <c r="I47" s="38"/>
      <c r="J47" s="25"/>
      <c r="K47" s="25"/>
      <c r="L47" s="25"/>
      <c r="M47" s="25"/>
      <c r="N47" s="60"/>
      <c r="O47" s="60"/>
      <c r="P47" s="25"/>
      <c r="Q47" s="243"/>
      <c r="R47" s="243"/>
      <c r="S47" s="243"/>
      <c r="T47" s="243"/>
      <c r="U47" s="243"/>
      <c r="V47" s="25"/>
      <c r="W47" s="63"/>
      <c r="X47" s="25"/>
      <c r="Y47" s="75"/>
      <c r="Z47" s="75"/>
      <c r="AA47" s="75"/>
      <c r="AB47" s="75"/>
      <c r="AC47" s="75"/>
      <c r="AD47" s="75"/>
    </row>
    <row r="48" spans="1:30" x14ac:dyDescent="0.25">
      <c r="A48" s="24"/>
      <c r="B48" s="63"/>
      <c r="C48" s="38"/>
      <c r="D48" s="63"/>
      <c r="E48" s="63"/>
      <c r="F48" s="25"/>
      <c r="G48" s="38"/>
      <c r="H48" s="41"/>
      <c r="I48" s="38"/>
      <c r="J48" s="25"/>
      <c r="K48" s="25"/>
      <c r="L48" s="25"/>
      <c r="M48" s="25"/>
      <c r="N48" s="60"/>
      <c r="O48" s="60"/>
      <c r="P48" s="25"/>
      <c r="Q48" s="243"/>
      <c r="R48" s="243"/>
      <c r="S48" s="243"/>
      <c r="T48" s="243"/>
      <c r="U48" s="243"/>
      <c r="V48" s="25"/>
      <c r="W48" s="63"/>
      <c r="X48" s="25"/>
      <c r="Y48" s="75"/>
      <c r="Z48" s="75"/>
      <c r="AA48" s="75"/>
      <c r="AB48" s="75"/>
      <c r="AC48" s="75"/>
      <c r="AD48" s="75"/>
    </row>
    <row r="49" spans="1:30" x14ac:dyDescent="0.25">
      <c r="A49" s="24"/>
      <c r="B49" s="63"/>
      <c r="C49" s="38"/>
      <c r="D49" s="63"/>
      <c r="E49" s="63"/>
      <c r="F49" s="25"/>
      <c r="G49" s="38"/>
      <c r="H49" s="41"/>
      <c r="I49" s="38"/>
      <c r="J49" s="25"/>
      <c r="K49" s="25"/>
      <c r="L49" s="25"/>
      <c r="M49" s="25"/>
      <c r="N49" s="60"/>
      <c r="O49" s="60"/>
      <c r="P49" s="25"/>
      <c r="Q49" s="243"/>
      <c r="R49" s="243"/>
      <c r="S49" s="243"/>
      <c r="T49" s="243"/>
      <c r="U49" s="243"/>
      <c r="V49" s="25"/>
      <c r="W49" s="63"/>
      <c r="X49" s="25"/>
      <c r="Y49" s="75"/>
      <c r="Z49" s="75"/>
      <c r="AA49" s="75"/>
      <c r="AB49" s="75"/>
      <c r="AC49" s="75"/>
      <c r="AD49" s="75"/>
    </row>
    <row r="50" spans="1:30" x14ac:dyDescent="0.25">
      <c r="A50" s="24"/>
      <c r="B50" s="63"/>
      <c r="C50" s="38"/>
      <c r="D50" s="63"/>
      <c r="E50" s="63"/>
      <c r="F50" s="25"/>
      <c r="G50" s="38"/>
      <c r="H50" s="41"/>
      <c r="I50" s="38"/>
      <c r="J50" s="25"/>
      <c r="K50" s="25"/>
      <c r="L50" s="25"/>
      <c r="M50" s="25"/>
      <c r="N50" s="60"/>
      <c r="O50" s="60"/>
      <c r="P50" s="25"/>
      <c r="Q50" s="243"/>
      <c r="R50" s="243"/>
      <c r="S50" s="243"/>
      <c r="T50" s="243"/>
      <c r="U50" s="243"/>
      <c r="V50" s="25"/>
      <c r="W50" s="63"/>
      <c r="X50" s="25"/>
      <c r="Y50" s="75"/>
      <c r="Z50" s="75"/>
      <c r="AA50" s="75"/>
      <c r="AB50" s="75"/>
      <c r="AC50" s="75"/>
      <c r="AD50" s="75"/>
    </row>
    <row r="51" spans="1:30" x14ac:dyDescent="0.25">
      <c r="A51" s="24"/>
      <c r="B51" s="63"/>
      <c r="C51" s="38"/>
      <c r="D51" s="63"/>
      <c r="E51" s="63"/>
      <c r="F51" s="25"/>
      <c r="G51" s="38"/>
      <c r="H51" s="41"/>
      <c r="I51" s="38"/>
      <c r="J51" s="25"/>
      <c r="K51" s="25"/>
      <c r="L51" s="25"/>
      <c r="M51" s="25"/>
      <c r="N51" s="60"/>
      <c r="O51" s="60"/>
      <c r="P51" s="25"/>
      <c r="Q51" s="243"/>
      <c r="R51" s="243"/>
      <c r="S51" s="243"/>
      <c r="T51" s="243"/>
      <c r="U51" s="243"/>
      <c r="V51" s="25"/>
      <c r="W51" s="63"/>
      <c r="X51" s="25"/>
      <c r="Y51" s="75"/>
      <c r="Z51" s="75"/>
      <c r="AA51" s="75"/>
      <c r="AB51" s="75"/>
      <c r="AC51" s="75"/>
      <c r="AD51" s="75"/>
    </row>
    <row r="52" spans="1:30" x14ac:dyDescent="0.25">
      <c r="A52" s="24"/>
      <c r="B52" s="63"/>
      <c r="C52" s="38"/>
      <c r="D52" s="63"/>
      <c r="E52" s="63"/>
      <c r="F52" s="25"/>
      <c r="G52" s="38"/>
      <c r="H52" s="41"/>
      <c r="I52" s="38"/>
      <c r="J52" s="25"/>
      <c r="K52" s="25"/>
      <c r="L52" s="25"/>
      <c r="M52" s="25"/>
      <c r="N52" s="60"/>
      <c r="O52" s="60"/>
      <c r="P52" s="25"/>
      <c r="Q52" s="243"/>
      <c r="R52" s="243"/>
      <c r="S52" s="243"/>
      <c r="T52" s="243"/>
      <c r="U52" s="243"/>
      <c r="V52" s="25"/>
      <c r="W52" s="63"/>
      <c r="X52" s="25"/>
      <c r="Y52" s="75"/>
      <c r="Z52" s="75"/>
      <c r="AA52" s="75"/>
      <c r="AB52" s="75"/>
      <c r="AC52" s="75"/>
      <c r="AD52" s="75"/>
    </row>
    <row r="53" spans="1:30" x14ac:dyDescent="0.25">
      <c r="A53" s="24"/>
      <c r="B53" s="63"/>
      <c r="C53" s="38"/>
      <c r="D53" s="63"/>
      <c r="E53" s="63"/>
      <c r="F53" s="25"/>
      <c r="G53" s="38"/>
      <c r="H53" s="41"/>
      <c r="I53" s="38"/>
      <c r="J53" s="25"/>
      <c r="K53" s="25"/>
      <c r="L53" s="25"/>
      <c r="M53" s="25"/>
      <c r="N53" s="60"/>
      <c r="O53" s="60"/>
      <c r="P53" s="25"/>
      <c r="Q53" s="243"/>
      <c r="R53" s="243"/>
      <c r="S53" s="243"/>
      <c r="T53" s="243"/>
      <c r="U53" s="243"/>
      <c r="V53" s="25"/>
      <c r="W53" s="63"/>
      <c r="X53" s="25"/>
      <c r="Y53" s="75"/>
      <c r="Z53" s="75"/>
      <c r="AA53" s="75"/>
      <c r="AB53" s="75"/>
      <c r="AC53" s="75"/>
      <c r="AD53" s="75"/>
    </row>
    <row r="54" spans="1:30" x14ac:dyDescent="0.25">
      <c r="A54" s="24"/>
      <c r="B54" s="63"/>
      <c r="C54" s="38"/>
      <c r="D54" s="63"/>
      <c r="E54" s="63"/>
      <c r="F54" s="25"/>
      <c r="G54" s="38"/>
      <c r="H54" s="41"/>
      <c r="I54" s="38"/>
      <c r="J54" s="25"/>
      <c r="K54" s="25"/>
      <c r="L54" s="25"/>
      <c r="M54" s="25"/>
      <c r="N54" s="60"/>
      <c r="O54" s="60"/>
      <c r="P54" s="25"/>
      <c r="Q54" s="243"/>
      <c r="R54" s="243"/>
      <c r="S54" s="243"/>
      <c r="T54" s="243"/>
      <c r="U54" s="243"/>
      <c r="V54" s="25"/>
      <c r="W54" s="63"/>
      <c r="X54" s="25"/>
      <c r="Y54" s="75"/>
      <c r="Z54" s="75"/>
      <c r="AA54" s="75"/>
      <c r="AB54" s="75"/>
      <c r="AC54" s="75"/>
      <c r="AD54" s="75"/>
    </row>
    <row r="55" spans="1:30" x14ac:dyDescent="0.25">
      <c r="A55" s="24"/>
      <c r="B55" s="63"/>
      <c r="C55" s="38"/>
      <c r="D55" s="63"/>
      <c r="E55" s="63"/>
      <c r="F55" s="25"/>
      <c r="G55" s="38"/>
      <c r="H55" s="41"/>
      <c r="I55" s="38"/>
      <c r="J55" s="25"/>
      <c r="K55" s="25"/>
      <c r="L55" s="25"/>
      <c r="M55" s="25"/>
      <c r="N55" s="60"/>
      <c r="O55" s="60"/>
      <c r="P55" s="25"/>
      <c r="Q55" s="243"/>
      <c r="R55" s="243"/>
      <c r="S55" s="243"/>
      <c r="T55" s="243"/>
      <c r="U55" s="243"/>
      <c r="V55" s="25"/>
      <c r="W55" s="63"/>
      <c r="X55" s="25"/>
      <c r="Y55" s="75"/>
      <c r="Z55" s="75"/>
      <c r="AA55" s="75"/>
      <c r="AB55" s="75"/>
      <c r="AC55" s="75"/>
      <c r="AD55" s="75"/>
    </row>
    <row r="56" spans="1:30" x14ac:dyDescent="0.25">
      <c r="A56" s="24"/>
      <c r="B56" s="63"/>
      <c r="C56" s="38"/>
      <c r="D56" s="63"/>
      <c r="E56" s="63"/>
      <c r="F56" s="25"/>
      <c r="G56" s="38"/>
      <c r="H56" s="41"/>
      <c r="I56" s="38"/>
      <c r="J56" s="25"/>
      <c r="K56" s="25"/>
      <c r="L56" s="25"/>
      <c r="M56" s="25"/>
      <c r="N56" s="60"/>
      <c r="O56" s="60"/>
      <c r="P56" s="25"/>
      <c r="Q56" s="243"/>
      <c r="R56" s="243"/>
      <c r="S56" s="243"/>
      <c r="T56" s="243"/>
      <c r="U56" s="243"/>
      <c r="V56" s="25"/>
      <c r="W56" s="63"/>
      <c r="X56" s="25"/>
      <c r="Y56" s="75"/>
      <c r="Z56" s="75"/>
      <c r="AA56" s="75"/>
      <c r="AB56" s="75"/>
      <c r="AC56" s="75"/>
      <c r="AD56" s="75"/>
    </row>
    <row r="57" spans="1:30" x14ac:dyDescent="0.25">
      <c r="A57" s="24"/>
      <c r="B57" s="63"/>
      <c r="C57" s="38"/>
      <c r="D57" s="63"/>
      <c r="E57" s="63"/>
      <c r="F57" s="25"/>
      <c r="G57" s="38"/>
      <c r="H57" s="41"/>
      <c r="I57" s="38"/>
      <c r="J57" s="25"/>
      <c r="K57" s="25"/>
      <c r="L57" s="25"/>
      <c r="M57" s="25"/>
      <c r="N57" s="60"/>
      <c r="O57" s="60"/>
      <c r="P57" s="25"/>
      <c r="Q57" s="243"/>
      <c r="R57" s="243"/>
      <c r="S57" s="243"/>
      <c r="T57" s="243"/>
      <c r="U57" s="243"/>
      <c r="V57" s="25"/>
      <c r="W57" s="63"/>
      <c r="X57" s="25"/>
      <c r="Y57" s="75"/>
      <c r="Z57" s="75"/>
      <c r="AA57" s="75"/>
      <c r="AB57" s="75"/>
      <c r="AC57" s="75"/>
      <c r="AD57" s="75"/>
    </row>
    <row r="58" spans="1:30" x14ac:dyDescent="0.25">
      <c r="A58" s="24"/>
      <c r="B58" s="63"/>
      <c r="C58" s="38"/>
      <c r="D58" s="63"/>
      <c r="E58" s="63"/>
      <c r="F58" s="25"/>
      <c r="G58" s="38"/>
      <c r="H58" s="41"/>
      <c r="I58" s="38"/>
      <c r="J58" s="25"/>
      <c r="K58" s="25"/>
      <c r="L58" s="25"/>
      <c r="M58" s="25"/>
      <c r="N58" s="60"/>
      <c r="O58" s="60"/>
      <c r="P58" s="25"/>
      <c r="Q58" s="243"/>
      <c r="R58" s="243"/>
      <c r="S58" s="243"/>
      <c r="T58" s="243"/>
      <c r="U58" s="243"/>
      <c r="V58" s="25"/>
      <c r="W58" s="63"/>
      <c r="X58" s="25"/>
      <c r="Y58" s="75"/>
      <c r="Z58" s="75"/>
      <c r="AA58" s="75"/>
      <c r="AB58" s="75"/>
      <c r="AC58" s="75"/>
      <c r="AD58" s="75"/>
    </row>
    <row r="59" spans="1:30" x14ac:dyDescent="0.25">
      <c r="A59" s="24"/>
      <c r="B59" s="63"/>
      <c r="C59" s="38"/>
      <c r="D59" s="63"/>
      <c r="E59" s="63"/>
      <c r="F59" s="25"/>
      <c r="G59" s="38"/>
      <c r="H59" s="41"/>
      <c r="I59" s="38"/>
      <c r="J59" s="25"/>
      <c r="K59" s="25"/>
      <c r="L59" s="25"/>
      <c r="M59" s="25"/>
      <c r="N59" s="60"/>
      <c r="O59" s="60"/>
      <c r="P59" s="25"/>
      <c r="Q59" s="243"/>
      <c r="R59" s="243"/>
      <c r="S59" s="243"/>
      <c r="T59" s="243"/>
      <c r="U59" s="243"/>
      <c r="V59" s="25"/>
      <c r="W59" s="63"/>
      <c r="X59" s="25"/>
      <c r="Y59" s="75"/>
      <c r="Z59" s="75"/>
      <c r="AA59" s="75"/>
      <c r="AB59" s="75"/>
      <c r="AC59" s="75"/>
      <c r="AD59" s="75"/>
    </row>
    <row r="60" spans="1:30" x14ac:dyDescent="0.25">
      <c r="A60" s="24"/>
      <c r="B60" s="63"/>
      <c r="C60" s="38"/>
      <c r="D60" s="63"/>
      <c r="E60" s="63"/>
      <c r="F60" s="25"/>
      <c r="G60" s="38"/>
      <c r="H60" s="41"/>
      <c r="I60" s="38"/>
      <c r="J60" s="25"/>
      <c r="K60" s="25"/>
      <c r="L60" s="25"/>
      <c r="M60" s="25"/>
      <c r="N60" s="60"/>
      <c r="O60" s="60"/>
      <c r="P60" s="25"/>
      <c r="Q60" s="243"/>
      <c r="R60" s="243"/>
      <c r="S60" s="243"/>
      <c r="T60" s="243"/>
      <c r="U60" s="243"/>
      <c r="V60" s="25"/>
      <c r="W60" s="63"/>
      <c r="X60" s="25"/>
      <c r="Y60" s="75"/>
      <c r="Z60" s="75"/>
      <c r="AA60" s="75"/>
      <c r="AB60" s="75"/>
      <c r="AC60" s="75"/>
      <c r="AD60" s="75"/>
    </row>
    <row r="61" spans="1:30" x14ac:dyDescent="0.25">
      <c r="A61" s="24"/>
      <c r="B61" s="63"/>
      <c r="C61" s="38"/>
      <c r="D61" s="63"/>
      <c r="E61" s="63"/>
      <c r="F61" s="25"/>
      <c r="G61" s="38"/>
      <c r="H61" s="41"/>
      <c r="I61" s="38"/>
      <c r="J61" s="25"/>
      <c r="K61" s="25"/>
      <c r="L61" s="25"/>
      <c r="M61" s="25"/>
      <c r="N61" s="60"/>
      <c r="O61" s="60"/>
      <c r="P61" s="25"/>
      <c r="Q61" s="243"/>
      <c r="R61" s="243"/>
      <c r="S61" s="243"/>
      <c r="T61" s="243"/>
      <c r="U61" s="243"/>
      <c r="V61" s="25"/>
      <c r="W61" s="63"/>
      <c r="X61" s="25"/>
      <c r="Y61" s="75"/>
      <c r="Z61" s="75"/>
      <c r="AA61" s="75"/>
      <c r="AB61" s="75"/>
      <c r="AC61" s="75"/>
      <c r="AD61" s="75"/>
    </row>
    <row r="62" spans="1:30" x14ac:dyDescent="0.25">
      <c r="A62" s="24"/>
      <c r="B62" s="63"/>
      <c r="C62" s="38"/>
      <c r="D62" s="63"/>
      <c r="E62" s="63"/>
      <c r="F62" s="25"/>
      <c r="G62" s="38"/>
      <c r="H62" s="41"/>
      <c r="I62" s="38"/>
      <c r="J62" s="25"/>
      <c r="K62" s="25"/>
      <c r="L62" s="25"/>
      <c r="M62" s="25"/>
      <c r="N62" s="60"/>
      <c r="O62" s="60"/>
      <c r="P62" s="25"/>
      <c r="Q62" s="243"/>
      <c r="R62" s="243"/>
      <c r="S62" s="243"/>
      <c r="T62" s="243"/>
      <c r="U62" s="243"/>
      <c r="V62" s="25"/>
      <c r="W62" s="63"/>
      <c r="X62" s="25"/>
      <c r="Y62" s="75"/>
      <c r="Z62" s="75"/>
      <c r="AA62" s="75"/>
      <c r="AB62" s="75"/>
      <c r="AC62" s="75"/>
      <c r="AD62" s="75"/>
    </row>
    <row r="63" spans="1:30" x14ac:dyDescent="0.25">
      <c r="A63" s="24"/>
      <c r="B63" s="63"/>
      <c r="C63" s="38"/>
      <c r="D63" s="63"/>
      <c r="E63" s="99"/>
      <c r="G63" s="38"/>
      <c r="H63" s="41"/>
      <c r="I63" s="38"/>
      <c r="J63" s="25"/>
      <c r="K63" s="25"/>
      <c r="L63" s="25"/>
      <c r="M63" s="38"/>
      <c r="N63" s="38"/>
      <c r="O63" s="38"/>
      <c r="P63" s="38"/>
      <c r="Q63" s="242"/>
      <c r="R63" s="242"/>
      <c r="S63" s="242"/>
      <c r="T63" s="242"/>
      <c r="U63" s="242"/>
      <c r="V63" s="38"/>
      <c r="W63" s="63"/>
      <c r="X63" s="38"/>
      <c r="Y63" s="75"/>
      <c r="Z63" s="75"/>
      <c r="AA63" s="75"/>
      <c r="AB63" s="75"/>
      <c r="AC63" s="75"/>
      <c r="AD63" s="75"/>
    </row>
    <row r="64" spans="1:30" x14ac:dyDescent="0.25">
      <c r="A64" s="24"/>
      <c r="B64" s="63"/>
      <c r="C64" s="38"/>
      <c r="D64" s="63"/>
      <c r="E64" s="99"/>
      <c r="G64" s="38"/>
      <c r="H64" s="41"/>
      <c r="I64" s="38"/>
      <c r="J64" s="25"/>
      <c r="K64" s="25"/>
      <c r="L64" s="25"/>
      <c r="M64" s="38"/>
      <c r="N64" s="38"/>
      <c r="O64" s="38"/>
      <c r="P64" s="38"/>
      <c r="Q64" s="242"/>
      <c r="R64" s="242"/>
      <c r="S64" s="242"/>
      <c r="T64" s="242"/>
      <c r="U64" s="242"/>
      <c r="V64" s="38"/>
      <c r="W64" s="63"/>
      <c r="X64" s="38"/>
      <c r="Y64" s="75"/>
      <c r="Z64" s="75"/>
      <c r="AA64" s="75"/>
      <c r="AB64" s="75"/>
      <c r="AC64" s="75"/>
      <c r="AD64" s="75"/>
    </row>
    <row r="65" spans="1:30" x14ac:dyDescent="0.25">
      <c r="A65" s="24"/>
      <c r="B65" s="63"/>
      <c r="C65" s="38"/>
      <c r="D65" s="63"/>
      <c r="E65" s="99"/>
      <c r="G65" s="38"/>
      <c r="H65" s="41"/>
      <c r="I65" s="38"/>
      <c r="J65" s="25"/>
      <c r="K65" s="25"/>
      <c r="L65" s="25"/>
      <c r="M65" s="38"/>
      <c r="N65" s="38"/>
      <c r="O65" s="38"/>
      <c r="P65" s="38"/>
      <c r="Q65" s="242"/>
      <c r="R65" s="242"/>
      <c r="S65" s="242"/>
      <c r="T65" s="242"/>
      <c r="U65" s="242"/>
      <c r="V65" s="38"/>
      <c r="W65" s="63"/>
      <c r="X65" s="38"/>
      <c r="Y65" s="75"/>
      <c r="Z65" s="75"/>
      <c r="AA65" s="75"/>
      <c r="AB65" s="75"/>
      <c r="AC65" s="75"/>
      <c r="AD65" s="75"/>
    </row>
    <row r="66" spans="1:30" x14ac:dyDescent="0.25">
      <c r="A66" s="24"/>
      <c r="B66" s="63"/>
      <c r="C66" s="38"/>
      <c r="D66" s="63"/>
      <c r="E66" s="99"/>
      <c r="G66" s="38"/>
      <c r="H66" s="41"/>
      <c r="I66" s="38"/>
      <c r="J66" s="25"/>
      <c r="K66" s="25"/>
      <c r="L66" s="25"/>
      <c r="M66" s="38"/>
      <c r="N66" s="38"/>
      <c r="O66" s="38"/>
      <c r="P66" s="38"/>
      <c r="Q66" s="242"/>
      <c r="R66" s="242"/>
      <c r="S66" s="242"/>
      <c r="T66" s="242"/>
      <c r="U66" s="242"/>
      <c r="V66" s="38"/>
      <c r="W66" s="63"/>
      <c r="X66" s="38"/>
      <c r="Y66" s="75"/>
      <c r="Z66" s="75"/>
      <c r="AA66" s="75"/>
      <c r="AB66" s="75"/>
      <c r="AC66" s="75"/>
      <c r="AD66" s="75"/>
    </row>
    <row r="67" spans="1:30" x14ac:dyDescent="0.25">
      <c r="A67" s="24"/>
      <c r="B67" s="63"/>
      <c r="C67" s="38"/>
      <c r="D67" s="63"/>
      <c r="E67" s="99"/>
      <c r="G67" s="38"/>
      <c r="H67" s="41"/>
      <c r="I67" s="38"/>
      <c r="J67" s="25"/>
      <c r="K67" s="25"/>
      <c r="L67" s="25"/>
      <c r="M67" s="38"/>
      <c r="N67" s="38"/>
      <c r="O67" s="38"/>
      <c r="P67" s="38"/>
      <c r="Q67" s="242"/>
      <c r="R67" s="242"/>
      <c r="S67" s="242"/>
      <c r="T67" s="242"/>
      <c r="U67" s="242"/>
      <c r="V67" s="38"/>
      <c r="W67" s="63"/>
      <c r="X67" s="38"/>
      <c r="Y67" s="75"/>
      <c r="Z67" s="75"/>
      <c r="AA67" s="75"/>
      <c r="AB67" s="75"/>
      <c r="AC67" s="75"/>
      <c r="AD67" s="75"/>
    </row>
    <row r="68" spans="1:30" x14ac:dyDescent="0.25">
      <c r="A68" s="24"/>
      <c r="B68" s="63"/>
      <c r="C68" s="38"/>
      <c r="D68" s="63"/>
      <c r="E68" s="99"/>
      <c r="G68" s="38"/>
      <c r="H68" s="41"/>
      <c r="I68" s="38"/>
      <c r="J68" s="25"/>
      <c r="K68" s="25"/>
      <c r="L68" s="25"/>
      <c r="M68" s="38"/>
      <c r="N68" s="38"/>
      <c r="O68" s="38"/>
      <c r="P68" s="38"/>
      <c r="Q68" s="242"/>
      <c r="R68" s="242"/>
      <c r="S68" s="242"/>
      <c r="T68" s="242"/>
      <c r="U68" s="242"/>
      <c r="V68" s="38"/>
      <c r="W68" s="63"/>
      <c r="X68" s="38"/>
      <c r="Y68" s="75"/>
      <c r="Z68" s="75"/>
      <c r="AA68" s="75"/>
      <c r="AB68" s="75"/>
      <c r="AC68" s="75"/>
      <c r="AD68" s="75"/>
    </row>
    <row r="69" spans="1:30" x14ac:dyDescent="0.25">
      <c r="A69" s="24"/>
      <c r="B69" s="63"/>
      <c r="C69" s="38"/>
      <c r="D69" s="63"/>
      <c r="E69" s="99"/>
      <c r="G69" s="38"/>
      <c r="H69" s="41"/>
      <c r="I69" s="38"/>
      <c r="J69" s="25"/>
      <c r="K69" s="25"/>
      <c r="L69" s="25"/>
      <c r="M69" s="38"/>
      <c r="N69" s="38"/>
      <c r="O69" s="38"/>
      <c r="P69" s="38"/>
      <c r="Q69" s="242"/>
      <c r="R69" s="242"/>
      <c r="S69" s="242"/>
      <c r="T69" s="242"/>
      <c r="U69" s="242"/>
      <c r="V69" s="38"/>
      <c r="W69" s="63"/>
      <c r="X69" s="38"/>
      <c r="Y69" s="75"/>
      <c r="Z69" s="75"/>
      <c r="AA69" s="75"/>
      <c r="AB69" s="75"/>
      <c r="AC69" s="75"/>
      <c r="AD69" s="75"/>
    </row>
    <row r="70" spans="1:30" x14ac:dyDescent="0.25">
      <c r="A70" s="24"/>
      <c r="B70" s="63"/>
      <c r="C70" s="38"/>
      <c r="D70" s="63"/>
      <c r="E70" s="99"/>
      <c r="G70" s="38"/>
      <c r="H70" s="41"/>
      <c r="I70" s="38"/>
      <c r="J70" s="25"/>
      <c r="K70" s="25"/>
      <c r="L70" s="25"/>
      <c r="M70" s="38"/>
      <c r="N70" s="38"/>
      <c r="O70" s="38"/>
      <c r="P70" s="38"/>
      <c r="Q70" s="242"/>
      <c r="R70" s="242"/>
      <c r="S70" s="242"/>
      <c r="T70" s="242"/>
      <c r="U70" s="242"/>
      <c r="V70" s="38"/>
      <c r="W70" s="63"/>
      <c r="X70" s="38"/>
      <c r="Y70" s="75"/>
      <c r="Z70" s="75"/>
      <c r="AA70" s="75"/>
      <c r="AB70" s="75"/>
      <c r="AC70" s="75"/>
      <c r="AD70" s="75"/>
    </row>
    <row r="71" spans="1:30" x14ac:dyDescent="0.25">
      <c r="A71" s="24"/>
      <c r="B71" s="63"/>
      <c r="C71" s="38"/>
      <c r="D71" s="63"/>
      <c r="E71" s="63"/>
      <c r="F71" s="25"/>
      <c r="G71" s="38"/>
      <c r="H71" s="41"/>
      <c r="I71" s="38"/>
      <c r="J71" s="25"/>
      <c r="K71" s="25"/>
      <c r="L71" s="25"/>
      <c r="M71" s="25"/>
      <c r="N71" s="60"/>
      <c r="O71" s="60"/>
      <c r="P71" s="25"/>
      <c r="Q71" s="243"/>
      <c r="R71" s="243"/>
      <c r="S71" s="243"/>
      <c r="T71" s="243"/>
      <c r="U71" s="243"/>
      <c r="V71" s="25"/>
      <c r="W71" s="63"/>
      <c r="X71" s="25"/>
      <c r="Y71" s="75"/>
      <c r="Z71" s="75"/>
      <c r="AA71" s="75"/>
      <c r="AB71" s="75"/>
      <c r="AC71" s="75"/>
      <c r="AD71" s="75"/>
    </row>
    <row r="72" spans="1:30" x14ac:dyDescent="0.25">
      <c r="A72" s="24"/>
      <c r="B72" s="63"/>
      <c r="C72" s="38"/>
      <c r="D72" s="63"/>
      <c r="E72" s="63"/>
      <c r="F72" s="25"/>
      <c r="G72" s="38"/>
      <c r="H72" s="41"/>
      <c r="I72" s="38"/>
      <c r="J72" s="25"/>
      <c r="K72" s="25"/>
      <c r="L72" s="25"/>
      <c r="M72" s="25"/>
      <c r="N72" s="60"/>
      <c r="O72" s="60"/>
      <c r="P72" s="25"/>
      <c r="Q72" s="243"/>
      <c r="R72" s="243"/>
      <c r="S72" s="243"/>
      <c r="T72" s="243"/>
      <c r="U72" s="243"/>
      <c r="V72" s="25"/>
      <c r="W72" s="63"/>
      <c r="X72" s="25"/>
      <c r="Y72" s="75"/>
      <c r="Z72" s="75"/>
      <c r="AA72" s="75"/>
      <c r="AB72" s="75"/>
      <c r="AC72" s="75"/>
      <c r="AD72" s="75"/>
    </row>
    <row r="73" spans="1:30" x14ac:dyDescent="0.25">
      <c r="A73" s="24"/>
      <c r="B73" s="63"/>
      <c r="C73" s="38"/>
      <c r="D73" s="63"/>
      <c r="E73" s="63"/>
      <c r="F73" s="25"/>
      <c r="G73" s="38"/>
      <c r="H73" s="41"/>
      <c r="I73" s="38"/>
      <c r="J73" s="25"/>
      <c r="K73" s="25"/>
      <c r="L73" s="25"/>
      <c r="M73" s="25"/>
      <c r="N73" s="60"/>
      <c r="O73" s="60"/>
      <c r="P73" s="25"/>
      <c r="Q73" s="243"/>
      <c r="R73" s="243"/>
      <c r="S73" s="243"/>
      <c r="T73" s="243"/>
      <c r="U73" s="243"/>
      <c r="V73" s="25"/>
      <c r="W73" s="63"/>
      <c r="X73" s="25"/>
      <c r="Y73" s="75"/>
      <c r="Z73" s="75"/>
      <c r="AA73" s="75"/>
      <c r="AB73" s="75"/>
      <c r="AC73" s="75"/>
      <c r="AD73" s="75"/>
    </row>
    <row r="74" spans="1:30" x14ac:dyDescent="0.25">
      <c r="A74" s="24"/>
      <c r="B74" s="63"/>
      <c r="C74" s="38"/>
      <c r="D74" s="63"/>
      <c r="E74" s="63"/>
      <c r="F74" s="25"/>
      <c r="G74" s="38"/>
      <c r="H74" s="41"/>
      <c r="I74" s="38"/>
      <c r="J74" s="25"/>
      <c r="K74" s="25"/>
      <c r="L74" s="25"/>
      <c r="M74" s="25"/>
      <c r="N74" s="60"/>
      <c r="O74" s="60"/>
      <c r="P74" s="25"/>
      <c r="Q74" s="243"/>
      <c r="R74" s="243"/>
      <c r="S74" s="243"/>
      <c r="T74" s="243"/>
      <c r="U74" s="243"/>
      <c r="V74" s="25"/>
      <c r="W74" s="63"/>
      <c r="X74" s="25"/>
      <c r="Y74" s="75"/>
      <c r="Z74" s="75"/>
      <c r="AA74" s="75"/>
      <c r="AB74" s="75"/>
      <c r="AC74" s="75"/>
      <c r="AD74" s="75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244"/>
      <c r="R84" s="244"/>
      <c r="S84" s="244"/>
      <c r="T84" s="244"/>
      <c r="U84" s="24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244"/>
      <c r="R85" s="244"/>
      <c r="S85" s="244"/>
      <c r="T85" s="244"/>
      <c r="U85" s="244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244"/>
      <c r="R86" s="244"/>
      <c r="S86" s="244"/>
      <c r="T86" s="244"/>
      <c r="U86" s="244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244"/>
      <c r="R87" s="244"/>
      <c r="S87" s="244"/>
      <c r="T87" s="244"/>
      <c r="U87" s="244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244"/>
      <c r="R88" s="244"/>
      <c r="S88" s="244"/>
      <c r="T88" s="244"/>
      <c r="U88" s="244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244"/>
      <c r="R89" s="244"/>
      <c r="S89" s="244"/>
      <c r="T89" s="244"/>
      <c r="U89" s="244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244"/>
      <c r="R90" s="244"/>
      <c r="S90" s="244"/>
      <c r="T90" s="244"/>
      <c r="U90" s="244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244"/>
      <c r="R91" s="244"/>
      <c r="S91" s="244"/>
      <c r="T91" s="244"/>
      <c r="U91" s="244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244"/>
      <c r="R92" s="244"/>
      <c r="S92" s="244"/>
      <c r="T92" s="244"/>
      <c r="U92" s="244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244"/>
      <c r="R93" s="244"/>
      <c r="S93" s="244"/>
      <c r="T93" s="244"/>
      <c r="U93" s="244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244"/>
      <c r="R94" s="244"/>
      <c r="S94" s="244"/>
      <c r="T94" s="244"/>
      <c r="U94" s="24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244"/>
      <c r="R95" s="244"/>
      <c r="S95" s="244"/>
      <c r="T95" s="244"/>
      <c r="U95" s="244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244"/>
      <c r="R96" s="244"/>
      <c r="S96" s="244"/>
      <c r="T96" s="244"/>
      <c r="U96" s="244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244"/>
      <c r="R97" s="244"/>
      <c r="S97" s="244"/>
      <c r="T97" s="244"/>
      <c r="U97" s="244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244"/>
      <c r="R98" s="244"/>
      <c r="S98" s="244"/>
      <c r="T98" s="244"/>
      <c r="U98" s="244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244"/>
      <c r="R99" s="244"/>
      <c r="S99" s="244"/>
      <c r="T99" s="244"/>
      <c r="U99" s="244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244"/>
      <c r="R100" s="244"/>
      <c r="S100" s="244"/>
      <c r="T100" s="244"/>
      <c r="U100" s="244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244"/>
      <c r="R101" s="244"/>
      <c r="S101" s="244"/>
      <c r="T101" s="244"/>
      <c r="U101" s="244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244"/>
      <c r="R102" s="244"/>
      <c r="S102" s="244"/>
      <c r="T102" s="244"/>
      <c r="U102" s="244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244"/>
      <c r="R103" s="244"/>
      <c r="S103" s="244"/>
      <c r="T103" s="244"/>
      <c r="U103" s="244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244"/>
      <c r="R104" s="244"/>
      <c r="S104" s="244"/>
      <c r="T104" s="244"/>
      <c r="U104" s="24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244"/>
      <c r="R105" s="244"/>
      <c r="S105" s="244"/>
      <c r="T105" s="244"/>
      <c r="U105" s="244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244"/>
      <c r="R106" s="244"/>
      <c r="S106" s="244"/>
      <c r="T106" s="244"/>
      <c r="U106" s="244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244"/>
      <c r="R107" s="244"/>
      <c r="S107" s="244"/>
      <c r="T107" s="244"/>
      <c r="U107" s="244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244"/>
      <c r="R108" s="244"/>
      <c r="S108" s="244"/>
      <c r="T108" s="244"/>
      <c r="U108" s="244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244"/>
      <c r="R109" s="244"/>
      <c r="S109" s="244"/>
      <c r="T109" s="244"/>
      <c r="U109" s="244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244"/>
      <c r="R110" s="244"/>
      <c r="S110" s="244"/>
      <c r="T110" s="244"/>
      <c r="U110" s="244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244"/>
      <c r="R111" s="244"/>
      <c r="S111" s="244"/>
      <c r="T111" s="244"/>
      <c r="U111" s="244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244"/>
      <c r="R112" s="244"/>
      <c r="S112" s="244"/>
      <c r="T112" s="244"/>
      <c r="U112" s="244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244"/>
      <c r="R113" s="244"/>
      <c r="S113" s="244"/>
      <c r="T113" s="244"/>
      <c r="U113" s="244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244"/>
      <c r="R114" s="244"/>
      <c r="S114" s="244"/>
      <c r="T114" s="244"/>
      <c r="U114" s="24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244"/>
      <c r="R115" s="244"/>
      <c r="S115" s="244"/>
      <c r="T115" s="244"/>
      <c r="U115" s="244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244"/>
      <c r="R116" s="244"/>
      <c r="S116" s="244"/>
      <c r="T116" s="244"/>
      <c r="U116" s="244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244"/>
      <c r="R117" s="244"/>
      <c r="S117" s="244"/>
      <c r="T117" s="244"/>
      <c r="U117" s="244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244"/>
      <c r="R118" s="244"/>
      <c r="S118" s="244"/>
      <c r="T118" s="244"/>
      <c r="U118" s="244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244"/>
      <c r="R119" s="244"/>
      <c r="S119" s="244"/>
      <c r="T119" s="244"/>
      <c r="U119" s="244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244"/>
      <c r="R120" s="244"/>
      <c r="S120" s="244"/>
      <c r="T120" s="244"/>
      <c r="U120" s="244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244"/>
      <c r="R121" s="244"/>
      <c r="S121" s="244"/>
      <c r="T121" s="244"/>
      <c r="U121" s="244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244"/>
      <c r="R122" s="244"/>
      <c r="S122" s="244"/>
      <c r="T122" s="244"/>
      <c r="U122" s="244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244"/>
      <c r="R123" s="244"/>
      <c r="S123" s="244"/>
      <c r="T123" s="244"/>
      <c r="U123" s="244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244"/>
      <c r="R124" s="244"/>
      <c r="S124" s="244"/>
      <c r="T124" s="244"/>
      <c r="U124" s="24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244"/>
      <c r="R125" s="244"/>
      <c r="S125" s="244"/>
      <c r="T125" s="244"/>
      <c r="U125" s="244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244"/>
      <c r="R126" s="244"/>
      <c r="S126" s="244"/>
      <c r="T126" s="244"/>
      <c r="U126" s="244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244"/>
      <c r="R127" s="244"/>
      <c r="S127" s="244"/>
      <c r="T127" s="244"/>
      <c r="U127" s="244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244"/>
      <c r="R128" s="244"/>
      <c r="S128" s="244"/>
      <c r="T128" s="244"/>
      <c r="U128" s="244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244"/>
      <c r="R129" s="244"/>
      <c r="S129" s="244"/>
      <c r="T129" s="244"/>
      <c r="U129" s="244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244"/>
      <c r="R130" s="244"/>
      <c r="S130" s="244"/>
      <c r="T130" s="244"/>
      <c r="U130" s="244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244"/>
      <c r="R131" s="244"/>
      <c r="S131" s="244"/>
      <c r="T131" s="244"/>
      <c r="U131" s="244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244"/>
      <c r="R132" s="244"/>
      <c r="S132" s="244"/>
      <c r="T132" s="244"/>
      <c r="U132" s="244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244"/>
      <c r="R133" s="244"/>
      <c r="S133" s="244"/>
      <c r="T133" s="244"/>
      <c r="U133" s="244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244"/>
      <c r="R134" s="244"/>
      <c r="S134" s="244"/>
      <c r="T134" s="244"/>
      <c r="U134" s="24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244"/>
      <c r="R135" s="244"/>
      <c r="S135" s="244"/>
      <c r="T135" s="244"/>
      <c r="U135" s="244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244"/>
      <c r="R136" s="244"/>
      <c r="S136" s="244"/>
      <c r="T136" s="244"/>
      <c r="U136" s="244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244"/>
      <c r="R137" s="244"/>
      <c r="S137" s="244"/>
      <c r="T137" s="244"/>
      <c r="U137" s="244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244"/>
      <c r="R138" s="244"/>
      <c r="S138" s="244"/>
      <c r="T138" s="244"/>
      <c r="U138" s="244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244"/>
      <c r="R139" s="244"/>
      <c r="S139" s="244"/>
      <c r="T139" s="244"/>
      <c r="U139" s="244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244"/>
      <c r="R140" s="244"/>
      <c r="S140" s="244"/>
      <c r="T140" s="244"/>
      <c r="U140" s="244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244"/>
      <c r="R141" s="244"/>
      <c r="S141" s="244"/>
      <c r="T141" s="244"/>
      <c r="U141" s="244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244"/>
      <c r="R142" s="244"/>
      <c r="S142" s="244"/>
      <c r="T142" s="244"/>
      <c r="U142" s="244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244"/>
      <c r="R143" s="244"/>
      <c r="S143" s="244"/>
      <c r="T143" s="244"/>
      <c r="U143" s="244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244"/>
      <c r="R144" s="244"/>
      <c r="S144" s="244"/>
      <c r="T144" s="244"/>
      <c r="U144" s="2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244"/>
      <c r="R145" s="244"/>
      <c r="S145" s="244"/>
      <c r="T145" s="244"/>
      <c r="U145" s="244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244"/>
      <c r="R146" s="244"/>
      <c r="S146" s="244"/>
      <c r="T146" s="244"/>
      <c r="U146" s="244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244"/>
      <c r="R147" s="244"/>
      <c r="S147" s="244"/>
      <c r="T147" s="244"/>
      <c r="U147" s="244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244"/>
      <c r="R148" s="244"/>
      <c r="S148" s="244"/>
      <c r="T148" s="244"/>
      <c r="U148" s="244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244"/>
      <c r="R149" s="244"/>
      <c r="S149" s="244"/>
      <c r="T149" s="244"/>
      <c r="U149" s="244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244"/>
      <c r="R150" s="244"/>
      <c r="S150" s="244"/>
      <c r="T150" s="244"/>
      <c r="U150" s="244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244"/>
      <c r="R151" s="244"/>
      <c r="S151" s="244"/>
      <c r="T151" s="244"/>
      <c r="U151" s="244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244"/>
      <c r="R152" s="244"/>
      <c r="S152" s="244"/>
      <c r="T152" s="244"/>
      <c r="U152" s="244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244"/>
      <c r="R153" s="244"/>
      <c r="S153" s="244"/>
      <c r="T153" s="244"/>
      <c r="U153" s="244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244"/>
      <c r="R154" s="244"/>
      <c r="S154" s="244"/>
      <c r="T154" s="244"/>
      <c r="U154" s="24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244"/>
      <c r="R155" s="244"/>
      <c r="S155" s="244"/>
      <c r="T155" s="244"/>
      <c r="U155" s="244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244"/>
      <c r="R156" s="244"/>
      <c r="S156" s="244"/>
      <c r="T156" s="244"/>
      <c r="U156" s="244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244"/>
      <c r="R157" s="244"/>
      <c r="S157" s="244"/>
      <c r="T157" s="244"/>
      <c r="U157" s="244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244"/>
      <c r="R158" s="244"/>
      <c r="S158" s="244"/>
      <c r="T158" s="244"/>
      <c r="U158" s="244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244"/>
      <c r="R159" s="244"/>
      <c r="S159" s="244"/>
      <c r="T159" s="244"/>
      <c r="U159" s="244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244"/>
      <c r="R160" s="244"/>
      <c r="S160" s="244"/>
      <c r="T160" s="244"/>
      <c r="U160" s="244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244"/>
      <c r="R161" s="244"/>
      <c r="S161" s="244"/>
      <c r="T161" s="244"/>
      <c r="U161" s="244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244"/>
      <c r="R162" s="244"/>
      <c r="S162" s="244"/>
      <c r="T162" s="244"/>
      <c r="U162" s="244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244"/>
      <c r="R163" s="244"/>
      <c r="S163" s="244"/>
      <c r="T163" s="244"/>
      <c r="U163" s="244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244"/>
      <c r="R164" s="244"/>
      <c r="S164" s="244"/>
      <c r="T164" s="244"/>
      <c r="U164" s="24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244"/>
      <c r="R165" s="244"/>
      <c r="S165" s="244"/>
      <c r="T165" s="244"/>
      <c r="U165" s="244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244"/>
      <c r="R166" s="244"/>
      <c r="S166" s="244"/>
      <c r="T166" s="244"/>
      <c r="U166" s="244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244"/>
      <c r="R167" s="244"/>
      <c r="S167" s="244"/>
      <c r="T167" s="244"/>
      <c r="U167" s="244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244"/>
      <c r="R168" s="244"/>
      <c r="S168" s="244"/>
      <c r="T168" s="244"/>
      <c r="U168" s="244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244"/>
      <c r="R169" s="244"/>
      <c r="S169" s="244"/>
      <c r="T169" s="244"/>
      <c r="U169" s="244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244"/>
      <c r="R170" s="244"/>
      <c r="S170" s="244"/>
      <c r="T170" s="244"/>
      <c r="U170" s="244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244"/>
      <c r="R171" s="244"/>
      <c r="S171" s="244"/>
      <c r="T171" s="244"/>
      <c r="U171" s="244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244"/>
      <c r="R172" s="244"/>
      <c r="S172" s="244"/>
      <c r="T172" s="244"/>
      <c r="U172" s="244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244"/>
      <c r="R173" s="244"/>
      <c r="S173" s="244"/>
      <c r="T173" s="244"/>
      <c r="U173" s="244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244"/>
      <c r="R174" s="244"/>
      <c r="S174" s="244"/>
      <c r="T174" s="244"/>
      <c r="U174" s="244"/>
      <c r="V174"/>
      <c r="W174"/>
      <c r="X174"/>
      <c r="Y174"/>
      <c r="Z174"/>
      <c r="AA174"/>
      <c r="AB174"/>
      <c r="AC174"/>
      <c r="AD17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5"/>
  <sheetViews>
    <sheetView zoomScale="97" zoomScaleNormal="97" workbookViewId="0"/>
  </sheetViews>
  <sheetFormatPr defaultRowHeight="15" x14ac:dyDescent="0.25"/>
  <cols>
    <col min="1" max="1" width="0.7109375" style="207" customWidth="1"/>
    <col min="2" max="2" width="8.140625" style="208" customWidth="1"/>
    <col min="3" max="3" width="7.5703125" style="209" customWidth="1"/>
    <col min="4" max="4" width="5" style="208" customWidth="1"/>
    <col min="5" max="7" width="5.7109375" style="210" customWidth="1"/>
    <col min="8" max="8" width="10.7109375" style="210" customWidth="1"/>
    <col min="9" max="9" width="0.5703125" style="210" customWidth="1"/>
    <col min="10" max="12" width="5.7109375" style="210" customWidth="1"/>
    <col min="13" max="13" width="10.7109375" style="210" customWidth="1"/>
    <col min="14" max="16" width="5.7109375" style="210" customWidth="1"/>
    <col min="17" max="17" width="10.5703125" style="210" customWidth="1"/>
    <col min="18" max="20" width="6.28515625" style="211" customWidth="1"/>
    <col min="21" max="23" width="3.7109375" style="211" customWidth="1"/>
    <col min="24" max="24" width="0.5703125" style="212" customWidth="1"/>
    <col min="25" max="28" width="16.7109375" style="173" customWidth="1"/>
    <col min="29" max="29" width="15.28515625" style="173" customWidth="1"/>
    <col min="30" max="30" width="16.42578125" style="173" customWidth="1"/>
    <col min="31" max="31" width="16.5703125" style="173" customWidth="1"/>
    <col min="32" max="32" width="37.85546875" style="173" customWidth="1"/>
    <col min="33" max="33" width="24.28515625" style="173" customWidth="1"/>
    <col min="34" max="35" width="5.7109375" style="212" customWidth="1"/>
    <col min="36" max="16384" width="9.140625" style="207"/>
  </cols>
  <sheetData>
    <row r="1" spans="1:35" s="155" customFormat="1" ht="23.1" customHeight="1" x14ac:dyDescent="0.3">
      <c r="A1" s="144"/>
      <c r="B1" s="145" t="s">
        <v>127</v>
      </c>
      <c r="C1" s="146"/>
      <c r="D1" s="147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9"/>
      <c r="S1" s="149"/>
      <c r="T1" s="149"/>
      <c r="U1" s="147"/>
      <c r="V1" s="147"/>
      <c r="W1" s="147"/>
      <c r="X1" s="150"/>
      <c r="Y1" s="151"/>
      <c r="Z1" s="151"/>
      <c r="AA1" s="151"/>
      <c r="AB1" s="151"/>
      <c r="AC1" s="152"/>
      <c r="AD1" s="153"/>
      <c r="AE1" s="154"/>
      <c r="AF1" s="154"/>
      <c r="AG1" s="154"/>
      <c r="AH1" s="9"/>
      <c r="AI1" s="9"/>
    </row>
    <row r="2" spans="1:35" s="162" customFormat="1" ht="20.100000000000001" customHeight="1" x14ac:dyDescent="0.25">
      <c r="A2" s="156"/>
      <c r="B2" s="157" t="s">
        <v>62</v>
      </c>
      <c r="C2" s="158"/>
      <c r="D2" s="159"/>
      <c r="E2" s="160" t="s">
        <v>64</v>
      </c>
      <c r="F2" s="161"/>
      <c r="G2" s="161"/>
      <c r="H2" s="158"/>
      <c r="I2" s="161"/>
      <c r="J2" s="159"/>
      <c r="K2" s="161"/>
      <c r="L2" s="159"/>
      <c r="M2" s="161"/>
      <c r="N2" s="161"/>
      <c r="O2" s="159"/>
      <c r="P2" s="161"/>
      <c r="Q2" s="158"/>
      <c r="R2" s="159"/>
      <c r="S2" s="159"/>
      <c r="T2" s="159"/>
      <c r="U2" s="159"/>
      <c r="V2" s="159"/>
      <c r="W2" s="159"/>
      <c r="X2" s="12"/>
      <c r="Y2" s="12"/>
      <c r="Z2" s="12"/>
      <c r="AA2" s="12"/>
      <c r="AB2" s="12"/>
      <c r="AC2" s="152"/>
      <c r="AD2" s="153"/>
      <c r="AE2" s="154"/>
      <c r="AF2" s="154"/>
      <c r="AG2" s="154"/>
      <c r="AH2" s="154"/>
      <c r="AI2" s="154"/>
    </row>
    <row r="3" spans="1:35" s="169" customFormat="1" ht="15" customHeight="1" x14ac:dyDescent="0.25">
      <c r="A3" s="163"/>
      <c r="B3" s="26" t="s">
        <v>128</v>
      </c>
      <c r="C3" s="79" t="s">
        <v>13</v>
      </c>
      <c r="D3" s="164"/>
      <c r="E3" s="165"/>
      <c r="F3" s="164"/>
      <c r="G3" s="164"/>
      <c r="H3" s="82"/>
      <c r="I3" s="166"/>
      <c r="J3" s="167" t="s">
        <v>15</v>
      </c>
      <c r="K3" s="81"/>
      <c r="L3" s="83"/>
      <c r="M3" s="82"/>
      <c r="N3" s="167" t="s">
        <v>16</v>
      </c>
      <c r="O3" s="81"/>
      <c r="P3" s="18"/>
      <c r="Q3" s="82"/>
      <c r="R3" s="168" t="s">
        <v>129</v>
      </c>
      <c r="S3" s="164"/>
      <c r="T3" s="78"/>
      <c r="U3" s="78" t="s">
        <v>130</v>
      </c>
      <c r="V3" s="164"/>
      <c r="W3" s="82"/>
      <c r="X3" s="166"/>
      <c r="Y3" s="107" t="s">
        <v>131</v>
      </c>
      <c r="Z3" s="164"/>
      <c r="AA3" s="164"/>
      <c r="AB3" s="164"/>
      <c r="AC3" s="152"/>
      <c r="AD3" s="153"/>
      <c r="AE3" s="154"/>
      <c r="AF3" s="154"/>
      <c r="AG3" s="154"/>
      <c r="AH3" s="154"/>
      <c r="AI3" s="154"/>
    </row>
    <row r="4" spans="1:35" s="173" customFormat="1" ht="15" customHeight="1" x14ac:dyDescent="0.25">
      <c r="A4" s="163"/>
      <c r="B4" s="19" t="s">
        <v>0</v>
      </c>
      <c r="C4" s="17" t="s">
        <v>1</v>
      </c>
      <c r="D4" s="19" t="s">
        <v>4</v>
      </c>
      <c r="E4" s="19" t="s">
        <v>44</v>
      </c>
      <c r="F4" s="19" t="s">
        <v>39</v>
      </c>
      <c r="G4" s="16" t="s">
        <v>31</v>
      </c>
      <c r="H4" s="19" t="s">
        <v>132</v>
      </c>
      <c r="I4" s="32"/>
      <c r="J4" s="19" t="s">
        <v>44</v>
      </c>
      <c r="K4" s="19" t="s">
        <v>39</v>
      </c>
      <c r="L4" s="170" t="s">
        <v>31</v>
      </c>
      <c r="M4" s="19" t="s">
        <v>132</v>
      </c>
      <c r="N4" s="19" t="s">
        <v>44</v>
      </c>
      <c r="O4" s="19" t="s">
        <v>39</v>
      </c>
      <c r="P4" s="19" t="s">
        <v>31</v>
      </c>
      <c r="Q4" s="19" t="s">
        <v>132</v>
      </c>
      <c r="R4" s="83" t="s">
        <v>23</v>
      </c>
      <c r="S4" s="81" t="s">
        <v>24</v>
      </c>
      <c r="T4" s="82" t="s">
        <v>133</v>
      </c>
      <c r="U4" s="16">
        <v>1</v>
      </c>
      <c r="V4" s="18">
        <v>2</v>
      </c>
      <c r="W4" s="19">
        <v>3</v>
      </c>
      <c r="X4" s="32"/>
      <c r="Y4" s="17" t="s">
        <v>134</v>
      </c>
      <c r="Z4" s="171" t="s">
        <v>135</v>
      </c>
      <c r="AA4" s="171" t="s">
        <v>136</v>
      </c>
      <c r="AB4" s="172" t="s">
        <v>137</v>
      </c>
      <c r="AC4" s="152"/>
      <c r="AD4" s="153"/>
      <c r="AE4" s="154"/>
      <c r="AF4" s="154"/>
      <c r="AG4" s="154"/>
      <c r="AH4" s="154"/>
      <c r="AI4" s="154"/>
    </row>
    <row r="5" spans="1:35" s="173" customFormat="1" ht="15" customHeight="1" x14ac:dyDescent="0.25">
      <c r="A5" s="163"/>
      <c r="B5" s="26">
        <v>2001</v>
      </c>
      <c r="C5" s="30" t="s">
        <v>58</v>
      </c>
      <c r="D5" s="26" t="s">
        <v>66</v>
      </c>
      <c r="E5" s="26">
        <v>2</v>
      </c>
      <c r="F5" s="26">
        <v>2</v>
      </c>
      <c r="G5" s="26">
        <v>0</v>
      </c>
      <c r="H5" s="34">
        <f t="shared" ref="H5:H14" si="0">PRODUCT(F5/E5)</f>
        <v>1</v>
      </c>
      <c r="I5" s="32"/>
      <c r="J5" s="26"/>
      <c r="K5" s="26"/>
      <c r="L5" s="26"/>
      <c r="M5" s="34"/>
      <c r="N5" s="26"/>
      <c r="O5" s="26"/>
      <c r="P5" s="26"/>
      <c r="Q5" s="26"/>
      <c r="R5" s="31"/>
      <c r="S5" s="26"/>
      <c r="T5" s="28"/>
      <c r="U5" s="28">
        <v>1</v>
      </c>
      <c r="V5" s="31"/>
      <c r="W5" s="26"/>
      <c r="X5" s="32"/>
      <c r="Y5" s="30"/>
      <c r="Z5" s="30"/>
      <c r="AA5" s="30"/>
      <c r="AB5" s="11"/>
      <c r="AC5" s="152"/>
      <c r="AD5" s="153"/>
      <c r="AE5" s="154"/>
      <c r="AF5" s="154"/>
      <c r="AG5" s="154"/>
      <c r="AH5" s="154"/>
      <c r="AI5" s="154"/>
    </row>
    <row r="6" spans="1:35" s="173" customFormat="1" ht="15" customHeight="1" x14ac:dyDescent="0.25">
      <c r="A6" s="163"/>
      <c r="B6" s="26">
        <v>2003</v>
      </c>
      <c r="C6" s="30" t="s">
        <v>58</v>
      </c>
      <c r="D6" s="26" t="s">
        <v>66</v>
      </c>
      <c r="E6" s="26">
        <v>2</v>
      </c>
      <c r="F6" s="26">
        <v>1</v>
      </c>
      <c r="G6" s="26">
        <v>1</v>
      </c>
      <c r="H6" s="34">
        <f t="shared" si="0"/>
        <v>0.5</v>
      </c>
      <c r="I6" s="32"/>
      <c r="J6" s="26">
        <v>11</v>
      </c>
      <c r="K6" s="26">
        <v>10</v>
      </c>
      <c r="L6" s="26">
        <v>1</v>
      </c>
      <c r="M6" s="34">
        <f t="shared" ref="M6:M14" si="1">PRODUCT(K6/J6)</f>
        <v>0.90909090909090906</v>
      </c>
      <c r="N6" s="26"/>
      <c r="O6" s="26"/>
      <c r="P6" s="26"/>
      <c r="Q6" s="26"/>
      <c r="R6" s="31"/>
      <c r="S6" s="26"/>
      <c r="T6" s="28"/>
      <c r="U6" s="28">
        <v>1</v>
      </c>
      <c r="V6" s="31"/>
      <c r="W6" s="26"/>
      <c r="X6" s="166"/>
      <c r="Y6" s="30" t="s">
        <v>138</v>
      </c>
      <c r="Z6" s="30" t="s">
        <v>139</v>
      </c>
      <c r="AA6" s="30"/>
      <c r="AB6" s="11" t="s">
        <v>140</v>
      </c>
      <c r="AC6" s="152"/>
      <c r="AD6" s="153"/>
      <c r="AE6" s="154"/>
      <c r="AF6" s="154"/>
      <c r="AG6" s="154"/>
      <c r="AH6" s="154"/>
      <c r="AI6" s="154"/>
    </row>
    <row r="7" spans="1:35" s="173" customFormat="1" ht="15" customHeight="1" x14ac:dyDescent="0.25">
      <c r="A7" s="163"/>
      <c r="B7" s="26">
        <v>2004</v>
      </c>
      <c r="C7" s="30" t="s">
        <v>58</v>
      </c>
      <c r="D7" s="26" t="s">
        <v>66</v>
      </c>
      <c r="E7" s="26">
        <v>28</v>
      </c>
      <c r="F7" s="26">
        <v>24</v>
      </c>
      <c r="G7" s="26">
        <v>4</v>
      </c>
      <c r="H7" s="34">
        <f t="shared" si="0"/>
        <v>0.8571428571428571</v>
      </c>
      <c r="I7" s="32"/>
      <c r="J7" s="26">
        <v>14</v>
      </c>
      <c r="K7" s="26">
        <v>10</v>
      </c>
      <c r="L7" s="26">
        <v>4</v>
      </c>
      <c r="M7" s="34">
        <f t="shared" si="1"/>
        <v>0.7142857142857143</v>
      </c>
      <c r="N7" s="26"/>
      <c r="O7" s="26"/>
      <c r="P7" s="26"/>
      <c r="Q7" s="26"/>
      <c r="R7" s="31"/>
      <c r="S7" s="26"/>
      <c r="T7" s="28"/>
      <c r="U7" s="28">
        <v>1</v>
      </c>
      <c r="V7" s="31"/>
      <c r="W7" s="26"/>
      <c r="X7" s="32"/>
      <c r="Y7" s="30" t="s">
        <v>141</v>
      </c>
      <c r="Z7" s="30" t="s">
        <v>142</v>
      </c>
      <c r="AA7" s="30"/>
      <c r="AB7" s="11" t="s">
        <v>143</v>
      </c>
      <c r="AC7" s="174" t="s">
        <v>144</v>
      </c>
      <c r="AD7" s="153"/>
      <c r="AE7" s="154"/>
      <c r="AF7" s="154"/>
      <c r="AG7" s="154"/>
      <c r="AH7" s="154"/>
      <c r="AI7" s="154"/>
    </row>
    <row r="8" spans="1:35" s="173" customFormat="1" ht="15" customHeight="1" x14ac:dyDescent="0.25">
      <c r="A8" s="163"/>
      <c r="B8" s="26">
        <v>2006</v>
      </c>
      <c r="C8" s="30" t="s">
        <v>58</v>
      </c>
      <c r="D8" s="26" t="s">
        <v>66</v>
      </c>
      <c r="E8" s="26">
        <v>27</v>
      </c>
      <c r="F8" s="26">
        <v>19</v>
      </c>
      <c r="G8" s="26">
        <v>8</v>
      </c>
      <c r="H8" s="34">
        <f t="shared" si="0"/>
        <v>0.70370370370370372</v>
      </c>
      <c r="I8" s="32"/>
      <c r="J8" s="26">
        <v>15</v>
      </c>
      <c r="K8" s="26">
        <v>12</v>
      </c>
      <c r="L8" s="26">
        <v>3</v>
      </c>
      <c r="M8" s="34">
        <f t="shared" si="1"/>
        <v>0.8</v>
      </c>
      <c r="N8" s="26"/>
      <c r="O8" s="26"/>
      <c r="P8" s="26"/>
      <c r="Q8" s="26"/>
      <c r="R8" s="31"/>
      <c r="S8" s="26"/>
      <c r="T8" s="28"/>
      <c r="U8" s="28">
        <v>1</v>
      </c>
      <c r="V8" s="31"/>
      <c r="W8" s="26"/>
      <c r="X8" s="166"/>
      <c r="Y8" s="30" t="s">
        <v>141</v>
      </c>
      <c r="Z8" s="30" t="s">
        <v>145</v>
      </c>
      <c r="AA8" s="30"/>
      <c r="AB8" s="11" t="s">
        <v>146</v>
      </c>
      <c r="AC8" s="174" t="s">
        <v>144</v>
      </c>
      <c r="AD8" s="153"/>
      <c r="AE8" s="154"/>
      <c r="AF8" s="154"/>
      <c r="AG8" s="154"/>
      <c r="AH8" s="154"/>
      <c r="AI8" s="154"/>
    </row>
    <row r="9" spans="1:35" s="173" customFormat="1" ht="15" customHeight="1" x14ac:dyDescent="0.25">
      <c r="A9" s="163"/>
      <c r="B9" s="26">
        <v>2007</v>
      </c>
      <c r="C9" s="30" t="s">
        <v>58</v>
      </c>
      <c r="D9" s="26" t="s">
        <v>147</v>
      </c>
      <c r="E9" s="26">
        <v>26</v>
      </c>
      <c r="F9" s="26">
        <v>18</v>
      </c>
      <c r="G9" s="26">
        <v>8</v>
      </c>
      <c r="H9" s="34">
        <f t="shared" si="0"/>
        <v>0.69230769230769229</v>
      </c>
      <c r="I9" s="32"/>
      <c r="J9" s="26">
        <v>14</v>
      </c>
      <c r="K9" s="26">
        <v>10</v>
      </c>
      <c r="L9" s="26">
        <v>4</v>
      </c>
      <c r="M9" s="34">
        <f t="shared" si="1"/>
        <v>0.7142857142857143</v>
      </c>
      <c r="N9" s="26"/>
      <c r="O9" s="26"/>
      <c r="P9" s="26"/>
      <c r="Q9" s="26"/>
      <c r="R9" s="31">
        <v>1</v>
      </c>
      <c r="S9" s="26"/>
      <c r="T9" s="28"/>
      <c r="U9" s="28"/>
      <c r="V9" s="31">
        <v>1</v>
      </c>
      <c r="W9" s="26"/>
      <c r="X9" s="166"/>
      <c r="Y9" s="30" t="s">
        <v>141</v>
      </c>
      <c r="Z9" s="30" t="s">
        <v>148</v>
      </c>
      <c r="AA9" s="30"/>
      <c r="AB9" s="11" t="s">
        <v>149</v>
      </c>
      <c r="AC9" s="174"/>
      <c r="AD9" s="153"/>
      <c r="AE9" s="154"/>
      <c r="AF9" s="154"/>
      <c r="AG9" s="154"/>
      <c r="AH9" s="154"/>
      <c r="AI9" s="154"/>
    </row>
    <row r="10" spans="1:35" s="173" customFormat="1" ht="15" customHeight="1" x14ac:dyDescent="0.25">
      <c r="A10" s="163"/>
      <c r="B10" s="26">
        <v>2009</v>
      </c>
      <c r="C10" s="30" t="s">
        <v>95</v>
      </c>
      <c r="D10" s="26" t="s">
        <v>150</v>
      </c>
      <c r="E10" s="26">
        <v>24</v>
      </c>
      <c r="F10" s="26">
        <v>9</v>
      </c>
      <c r="G10" s="26">
        <v>15</v>
      </c>
      <c r="H10" s="34">
        <f t="shared" si="0"/>
        <v>0.375</v>
      </c>
      <c r="I10" s="32"/>
      <c r="J10" s="26">
        <v>7</v>
      </c>
      <c r="K10" s="26">
        <v>3</v>
      </c>
      <c r="L10" s="26">
        <v>4</v>
      </c>
      <c r="M10" s="34">
        <f t="shared" si="1"/>
        <v>0.42857142857142855</v>
      </c>
      <c r="N10" s="26"/>
      <c r="O10" s="26"/>
      <c r="P10" s="26"/>
      <c r="Q10" s="26"/>
      <c r="R10" s="31"/>
      <c r="S10" s="26"/>
      <c r="T10" s="28"/>
      <c r="U10" s="28"/>
      <c r="V10" s="31"/>
      <c r="W10" s="26"/>
      <c r="X10" s="32"/>
      <c r="Y10" s="30" t="s">
        <v>151</v>
      </c>
      <c r="Z10" s="30"/>
      <c r="AA10" s="30"/>
      <c r="AB10" s="11"/>
      <c r="AC10" s="152"/>
      <c r="AD10" s="153"/>
      <c r="AE10" s="154"/>
      <c r="AF10" s="154"/>
      <c r="AG10" s="154"/>
      <c r="AH10" s="154"/>
      <c r="AI10" s="154"/>
    </row>
    <row r="11" spans="1:35" s="173" customFormat="1" ht="15" customHeight="1" x14ac:dyDescent="0.25">
      <c r="A11" s="163"/>
      <c r="B11" s="26">
        <v>2010</v>
      </c>
      <c r="C11" s="30" t="s">
        <v>95</v>
      </c>
      <c r="D11" s="26" t="s">
        <v>152</v>
      </c>
      <c r="E11" s="26">
        <v>26</v>
      </c>
      <c r="F11" s="26">
        <v>16</v>
      </c>
      <c r="G11" s="26">
        <v>10</v>
      </c>
      <c r="H11" s="34">
        <f t="shared" si="0"/>
        <v>0.61538461538461542</v>
      </c>
      <c r="I11" s="32"/>
      <c r="J11" s="26">
        <v>9</v>
      </c>
      <c r="K11" s="26">
        <v>4</v>
      </c>
      <c r="L11" s="26">
        <v>5</v>
      </c>
      <c r="M11" s="34">
        <f t="shared" si="1"/>
        <v>0.44444444444444442</v>
      </c>
      <c r="N11" s="26"/>
      <c r="O11" s="26"/>
      <c r="P11" s="26"/>
      <c r="Q11" s="26"/>
      <c r="R11" s="31"/>
      <c r="S11" s="26"/>
      <c r="T11" s="28"/>
      <c r="U11" s="28"/>
      <c r="V11" s="31"/>
      <c r="W11" s="26"/>
      <c r="X11" s="32"/>
      <c r="Y11" s="30" t="s">
        <v>153</v>
      </c>
      <c r="Z11" s="30" t="s">
        <v>154</v>
      </c>
      <c r="AA11" s="30" t="s">
        <v>155</v>
      </c>
      <c r="AB11" s="11"/>
      <c r="AC11" s="152"/>
      <c r="AD11" s="153"/>
      <c r="AE11" s="154"/>
      <c r="AF11" s="154"/>
      <c r="AG11" s="154"/>
      <c r="AH11" s="154"/>
      <c r="AI11" s="154"/>
    </row>
    <row r="12" spans="1:35" s="173" customFormat="1" ht="15" customHeight="1" x14ac:dyDescent="0.25">
      <c r="A12" s="163"/>
      <c r="B12" s="26">
        <v>2014</v>
      </c>
      <c r="C12" s="30" t="s">
        <v>156</v>
      </c>
      <c r="D12" s="26" t="s">
        <v>65</v>
      </c>
      <c r="E12" s="26">
        <v>30</v>
      </c>
      <c r="F12" s="26">
        <v>19</v>
      </c>
      <c r="G12" s="26">
        <v>11</v>
      </c>
      <c r="H12" s="34">
        <f t="shared" si="0"/>
        <v>0.6333333333333333</v>
      </c>
      <c r="I12" s="32"/>
      <c r="J12" s="26">
        <v>10</v>
      </c>
      <c r="K12" s="26">
        <v>6</v>
      </c>
      <c r="L12" s="26">
        <v>4</v>
      </c>
      <c r="M12" s="34">
        <f t="shared" si="1"/>
        <v>0.6</v>
      </c>
      <c r="N12" s="26"/>
      <c r="O12" s="26"/>
      <c r="P12" s="26"/>
      <c r="Q12" s="26"/>
      <c r="R12" s="31"/>
      <c r="S12" s="26"/>
      <c r="T12" s="28">
        <v>1</v>
      </c>
      <c r="U12" s="28"/>
      <c r="V12" s="31"/>
      <c r="W12" s="26">
        <v>1</v>
      </c>
      <c r="X12" s="166"/>
      <c r="Y12" s="30" t="s">
        <v>157</v>
      </c>
      <c r="Z12" s="30" t="s">
        <v>158</v>
      </c>
      <c r="AA12" s="30" t="s">
        <v>159</v>
      </c>
      <c r="AB12" s="11"/>
      <c r="AC12" s="152"/>
      <c r="AD12" s="153"/>
      <c r="AE12" s="154"/>
      <c r="AF12" s="154"/>
      <c r="AG12" s="154"/>
      <c r="AH12" s="154"/>
      <c r="AI12" s="154"/>
    </row>
    <row r="13" spans="1:35" s="173" customFormat="1" ht="15" customHeight="1" x14ac:dyDescent="0.25">
      <c r="A13" s="163"/>
      <c r="B13" s="26">
        <v>2015</v>
      </c>
      <c r="C13" s="30" t="s">
        <v>156</v>
      </c>
      <c r="D13" s="26" t="s">
        <v>65</v>
      </c>
      <c r="E13" s="26">
        <v>30</v>
      </c>
      <c r="F13" s="26">
        <v>22</v>
      </c>
      <c r="G13" s="26">
        <v>8</v>
      </c>
      <c r="H13" s="34">
        <f t="shared" si="0"/>
        <v>0.73333333333333328</v>
      </c>
      <c r="I13" s="32"/>
      <c r="J13" s="26">
        <v>8</v>
      </c>
      <c r="K13" s="26">
        <v>5</v>
      </c>
      <c r="L13" s="26">
        <v>3</v>
      </c>
      <c r="M13" s="34">
        <f t="shared" si="1"/>
        <v>0.625</v>
      </c>
      <c r="N13" s="26"/>
      <c r="O13" s="26"/>
      <c r="P13" s="26"/>
      <c r="Q13" s="26"/>
      <c r="R13" s="31"/>
      <c r="S13" s="26"/>
      <c r="T13" s="28">
        <v>1</v>
      </c>
      <c r="U13" s="28"/>
      <c r="V13" s="31"/>
      <c r="W13" s="26">
        <v>1</v>
      </c>
      <c r="X13" s="32"/>
      <c r="Y13" s="30" t="s">
        <v>153</v>
      </c>
      <c r="Z13" s="30" t="s">
        <v>160</v>
      </c>
      <c r="AA13" s="30" t="s">
        <v>161</v>
      </c>
      <c r="AB13" s="11"/>
      <c r="AC13" s="152"/>
      <c r="AD13" s="153"/>
      <c r="AE13" s="154"/>
      <c r="AF13" s="154"/>
      <c r="AG13" s="154"/>
      <c r="AH13" s="154"/>
      <c r="AI13" s="154"/>
    </row>
    <row r="14" spans="1:35" s="173" customFormat="1" ht="15" customHeight="1" x14ac:dyDescent="0.25">
      <c r="A14" s="163"/>
      <c r="B14" s="171" t="s">
        <v>7</v>
      </c>
      <c r="C14" s="175"/>
      <c r="D14" s="176"/>
      <c r="E14" s="170">
        <f>SUM(E5:E13)</f>
        <v>195</v>
      </c>
      <c r="F14" s="170">
        <f>SUM(F5:F13)</f>
        <v>130</v>
      </c>
      <c r="G14" s="170">
        <f>SUM(G5:G13)</f>
        <v>65</v>
      </c>
      <c r="H14" s="177">
        <f t="shared" si="0"/>
        <v>0.66666666666666663</v>
      </c>
      <c r="I14" s="32"/>
      <c r="J14" s="170">
        <f>SUM(J5:J13)</f>
        <v>88</v>
      </c>
      <c r="K14" s="170">
        <f>SUM(K5:K13)</f>
        <v>60</v>
      </c>
      <c r="L14" s="170">
        <f>SUM(L5:L13)</f>
        <v>28</v>
      </c>
      <c r="M14" s="177">
        <f t="shared" si="1"/>
        <v>0.68181818181818177</v>
      </c>
      <c r="N14" s="170">
        <f>SUM(N5:N13)</f>
        <v>0</v>
      </c>
      <c r="O14" s="170">
        <f>SUM(O5:O13)</f>
        <v>0</v>
      </c>
      <c r="P14" s="170">
        <f>SUM(P5:P13)</f>
        <v>0</v>
      </c>
      <c r="Q14" s="177">
        <v>0</v>
      </c>
      <c r="R14" s="178">
        <f t="shared" ref="R14:T14" si="2">SUM(R8:R13)</f>
        <v>1</v>
      </c>
      <c r="S14" s="178">
        <f t="shared" si="2"/>
        <v>0</v>
      </c>
      <c r="T14" s="178">
        <f t="shared" si="2"/>
        <v>2</v>
      </c>
      <c r="U14" s="170">
        <f>SUM(U5:U13)</f>
        <v>4</v>
      </c>
      <c r="V14" s="170">
        <f>SUM(V5:V13)</f>
        <v>1</v>
      </c>
      <c r="W14" s="170">
        <f>SUM(W5:W13)</f>
        <v>2</v>
      </c>
      <c r="X14" s="179"/>
      <c r="Y14" s="96" t="s">
        <v>162</v>
      </c>
      <c r="Z14" s="96" t="s">
        <v>163</v>
      </c>
      <c r="AA14" s="96" t="s">
        <v>164</v>
      </c>
      <c r="AB14" s="180" t="s">
        <v>165</v>
      </c>
      <c r="AC14" s="152"/>
      <c r="AD14" s="153"/>
      <c r="AE14" s="154"/>
      <c r="AF14" s="154"/>
      <c r="AG14" s="154"/>
      <c r="AH14" s="154"/>
      <c r="AI14" s="154"/>
    </row>
    <row r="15" spans="1:35" s="173" customFormat="1" ht="15" customHeight="1" x14ac:dyDescent="0.25">
      <c r="A15" s="163"/>
      <c r="B15" s="181"/>
      <c r="C15" s="182"/>
      <c r="D15" s="183"/>
      <c r="E15" s="183"/>
      <c r="F15" s="183"/>
      <c r="G15" s="183"/>
      <c r="H15" s="183"/>
      <c r="I15" s="184"/>
      <c r="J15" s="183"/>
      <c r="K15" s="183"/>
      <c r="L15" s="183"/>
      <c r="M15" s="183"/>
      <c r="N15" s="183"/>
      <c r="O15" s="183"/>
      <c r="P15" s="183"/>
      <c r="Q15" s="183"/>
      <c r="R15" s="185"/>
      <c r="S15" s="185"/>
      <c r="T15" s="185"/>
      <c r="U15" s="186"/>
      <c r="V15" s="186"/>
      <c r="W15" s="186"/>
      <c r="X15" s="187"/>
      <c r="Y15" s="187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</row>
    <row r="16" spans="1:35" s="169" customFormat="1" ht="15" customHeight="1" x14ac:dyDescent="0.25">
      <c r="A16" s="163"/>
      <c r="B16" s="78" t="s">
        <v>25</v>
      </c>
      <c r="C16" s="188"/>
      <c r="D16" s="189"/>
      <c r="E16" s="81" t="s">
        <v>44</v>
      </c>
      <c r="F16" s="81" t="s">
        <v>39</v>
      </c>
      <c r="G16" s="82" t="s">
        <v>31</v>
      </c>
      <c r="H16" s="81" t="s">
        <v>132</v>
      </c>
      <c r="I16" s="25"/>
      <c r="J16" s="190" t="s">
        <v>131</v>
      </c>
      <c r="K16" s="191"/>
      <c r="L16" s="191"/>
      <c r="M16" s="19" t="s">
        <v>166</v>
      </c>
      <c r="N16" s="19" t="s">
        <v>44</v>
      </c>
      <c r="O16" s="19" t="s">
        <v>39</v>
      </c>
      <c r="P16" s="19" t="s">
        <v>31</v>
      </c>
      <c r="Q16" s="19" t="s">
        <v>132</v>
      </c>
      <c r="R16" s="192"/>
      <c r="S16" s="193"/>
      <c r="T16" s="193"/>
      <c r="U16" s="73"/>
      <c r="V16" s="73"/>
      <c r="W16" s="73"/>
      <c r="X16" s="32"/>
      <c r="Y16" s="163" t="s">
        <v>167</v>
      </c>
      <c r="Z16" s="163" t="s">
        <v>168</v>
      </c>
      <c r="AA16" s="194"/>
      <c r="AB16" s="154"/>
      <c r="AC16" s="154"/>
      <c r="AD16" s="154"/>
      <c r="AE16" s="154"/>
      <c r="AF16" s="154"/>
      <c r="AG16" s="154"/>
      <c r="AH16" s="154"/>
      <c r="AI16" s="154"/>
    </row>
    <row r="17" spans="1:35" s="173" customFormat="1" ht="15" customHeight="1" x14ac:dyDescent="0.2">
      <c r="A17" s="163"/>
      <c r="B17" s="195" t="s">
        <v>13</v>
      </c>
      <c r="C17" s="76"/>
      <c r="D17" s="111"/>
      <c r="E17" s="26">
        <f>PRODUCT(E14)</f>
        <v>195</v>
      </c>
      <c r="F17" s="26">
        <f>PRODUCT(F14)</f>
        <v>130</v>
      </c>
      <c r="G17" s="26">
        <f>PRODUCT(G14)</f>
        <v>65</v>
      </c>
      <c r="H17" s="34">
        <f>PRODUCT(F17/E17)</f>
        <v>0.66666666666666663</v>
      </c>
      <c r="I17" s="25"/>
      <c r="J17" s="195" t="s">
        <v>169</v>
      </c>
      <c r="K17" s="76"/>
      <c r="L17" s="76"/>
      <c r="M17" s="196" t="s">
        <v>162</v>
      </c>
      <c r="N17" s="26">
        <v>21</v>
      </c>
      <c r="O17" s="26">
        <v>16</v>
      </c>
      <c r="P17" s="26">
        <v>5</v>
      </c>
      <c r="Q17" s="34">
        <f>PRODUCT(O17/N17)</f>
        <v>0.76190476190476186</v>
      </c>
      <c r="R17" s="192"/>
      <c r="S17" s="193"/>
      <c r="T17" s="193"/>
      <c r="U17" s="73"/>
      <c r="V17" s="73"/>
      <c r="W17" s="73"/>
      <c r="X17" s="25"/>
      <c r="Y17" s="25"/>
      <c r="Z17" s="163" t="s">
        <v>170</v>
      </c>
      <c r="AA17" s="154"/>
      <c r="AB17" s="154"/>
      <c r="AC17" s="154"/>
      <c r="AD17" s="154"/>
      <c r="AE17" s="154"/>
      <c r="AF17" s="154"/>
      <c r="AG17" s="154"/>
      <c r="AH17" s="154"/>
      <c r="AI17" s="154"/>
    </row>
    <row r="18" spans="1:35" s="173" customFormat="1" ht="15" customHeight="1" x14ac:dyDescent="0.2">
      <c r="A18" s="163"/>
      <c r="B18" s="197" t="s">
        <v>15</v>
      </c>
      <c r="C18" s="198"/>
      <c r="D18" s="199"/>
      <c r="E18" s="26">
        <f>SUM(J14)</f>
        <v>88</v>
      </c>
      <c r="F18" s="26">
        <f>SUM(K14)</f>
        <v>60</v>
      </c>
      <c r="G18" s="26">
        <f>SUM(L14)</f>
        <v>28</v>
      </c>
      <c r="H18" s="34">
        <f>PRODUCT(F18/E18)</f>
        <v>0.68181818181818177</v>
      </c>
      <c r="I18" s="25"/>
      <c r="J18" s="200" t="s">
        <v>171</v>
      </c>
      <c r="K18" s="201"/>
      <c r="L18" s="201"/>
      <c r="M18" s="196" t="s">
        <v>163</v>
      </c>
      <c r="N18" s="26">
        <v>24</v>
      </c>
      <c r="O18" s="26">
        <v>14</v>
      </c>
      <c r="P18" s="26">
        <v>10</v>
      </c>
      <c r="Q18" s="34">
        <f>PRODUCT(O18/N18)</f>
        <v>0.58333333333333337</v>
      </c>
      <c r="R18" s="192"/>
      <c r="S18" s="193"/>
      <c r="T18" s="193"/>
      <c r="U18" s="73"/>
      <c r="V18" s="73"/>
      <c r="W18" s="73"/>
      <c r="X18" s="25"/>
      <c r="Y18" s="25"/>
      <c r="Z18" s="163" t="s">
        <v>172</v>
      </c>
      <c r="AA18" s="154"/>
      <c r="AB18" s="154"/>
      <c r="AC18" s="154"/>
      <c r="AD18" s="154"/>
      <c r="AE18" s="154"/>
      <c r="AF18" s="154"/>
      <c r="AG18" s="154"/>
      <c r="AH18" s="154"/>
      <c r="AI18" s="154"/>
    </row>
    <row r="19" spans="1:35" s="173" customFormat="1" ht="15" customHeight="1" x14ac:dyDescent="0.2">
      <c r="A19" s="163"/>
      <c r="B19" s="197"/>
      <c r="C19" s="198"/>
      <c r="D19" s="199"/>
      <c r="E19" s="26"/>
      <c r="F19" s="26"/>
      <c r="G19" s="26"/>
      <c r="H19" s="34"/>
      <c r="I19" s="25"/>
      <c r="J19" s="195" t="s">
        <v>173</v>
      </c>
      <c r="K19" s="76"/>
      <c r="L19" s="109"/>
      <c r="M19" s="196" t="s">
        <v>164</v>
      </c>
      <c r="N19" s="26">
        <v>8</v>
      </c>
      <c r="O19" s="26">
        <v>5</v>
      </c>
      <c r="P19" s="26">
        <v>3</v>
      </c>
      <c r="Q19" s="34">
        <f>PRODUCT(O19/N19)</f>
        <v>0.625</v>
      </c>
      <c r="R19" s="192"/>
      <c r="S19" s="193"/>
      <c r="T19" s="193"/>
      <c r="U19" s="73"/>
      <c r="V19" s="73"/>
      <c r="W19" s="73"/>
      <c r="X19" s="25"/>
      <c r="Y19" s="25"/>
      <c r="Z19" s="163"/>
      <c r="AA19" s="154"/>
      <c r="AB19" s="154"/>
      <c r="AC19" s="154"/>
      <c r="AD19" s="154"/>
      <c r="AE19" s="154"/>
      <c r="AF19" s="154"/>
      <c r="AG19" s="154"/>
      <c r="AH19" s="154"/>
      <c r="AI19" s="154"/>
    </row>
    <row r="20" spans="1:35" s="173" customFormat="1" ht="15" customHeight="1" x14ac:dyDescent="0.2">
      <c r="A20" s="163"/>
      <c r="B20" s="195" t="s">
        <v>16</v>
      </c>
      <c r="C20" s="76"/>
      <c r="D20" s="111"/>
      <c r="E20" s="26"/>
      <c r="F20" s="26"/>
      <c r="G20" s="26"/>
      <c r="H20" s="34"/>
      <c r="I20" s="25"/>
      <c r="J20" s="195" t="s">
        <v>174</v>
      </c>
      <c r="K20" s="76"/>
      <c r="L20" s="12"/>
      <c r="M20" s="196" t="s">
        <v>165</v>
      </c>
      <c r="N20" s="26">
        <f>PRODUCT(O20+P20)</f>
        <v>14</v>
      </c>
      <c r="O20" s="26">
        <v>8</v>
      </c>
      <c r="P20" s="26">
        <v>6</v>
      </c>
      <c r="Q20" s="34">
        <f>PRODUCT(O20/N20)</f>
        <v>0.5714285714285714</v>
      </c>
      <c r="R20" s="192"/>
      <c r="S20" s="193"/>
      <c r="T20" s="193"/>
      <c r="U20" s="73"/>
      <c r="V20" s="73"/>
      <c r="W20" s="73"/>
      <c r="X20" s="25"/>
      <c r="Y20" s="25"/>
      <c r="Z20" s="163"/>
      <c r="AA20" s="154"/>
      <c r="AB20" s="154"/>
      <c r="AC20" s="154"/>
      <c r="AD20" s="154"/>
      <c r="AE20" s="154"/>
      <c r="AF20" s="154"/>
      <c r="AG20" s="154"/>
      <c r="AH20" s="154"/>
      <c r="AI20" s="154"/>
    </row>
    <row r="21" spans="1:35" s="173" customFormat="1" ht="15" customHeight="1" x14ac:dyDescent="0.2">
      <c r="A21" s="163"/>
      <c r="B21" s="107" t="s">
        <v>26</v>
      </c>
      <c r="C21" s="21"/>
      <c r="D21" s="202"/>
      <c r="E21" s="19">
        <f>SUM(E17:E20)</f>
        <v>283</v>
      </c>
      <c r="F21" s="19">
        <f>SUM(F17:F20)</f>
        <v>190</v>
      </c>
      <c r="G21" s="19">
        <f>SUM(G17:G20)</f>
        <v>93</v>
      </c>
      <c r="H21" s="36">
        <f>PRODUCT(F21/E21)</f>
        <v>0.67137809187279152</v>
      </c>
      <c r="I21" s="25"/>
      <c r="J21" s="107" t="s">
        <v>26</v>
      </c>
      <c r="K21" s="202"/>
      <c r="L21" s="202"/>
      <c r="M21" s="19"/>
      <c r="N21" s="19">
        <f>SUM(N17:N20)</f>
        <v>67</v>
      </c>
      <c r="O21" s="19">
        <f>SUM(O17:O20)</f>
        <v>43</v>
      </c>
      <c r="P21" s="19">
        <f>SUM(P17:P20)</f>
        <v>24</v>
      </c>
      <c r="Q21" s="36">
        <f>PRODUCT(O21/N21)</f>
        <v>0.64179104477611937</v>
      </c>
      <c r="R21" s="192"/>
      <c r="S21" s="192"/>
      <c r="T21" s="192"/>
      <c r="U21" s="73"/>
      <c r="V21" s="73"/>
      <c r="W21" s="73"/>
      <c r="X21" s="25"/>
      <c r="Y21" s="25"/>
      <c r="Z21" s="25"/>
      <c r="AA21" s="154"/>
      <c r="AB21" s="154"/>
      <c r="AC21" s="154"/>
      <c r="AD21" s="154"/>
      <c r="AE21" s="154"/>
      <c r="AF21" s="154"/>
      <c r="AG21" s="154"/>
      <c r="AH21" s="154"/>
      <c r="AI21" s="154"/>
    </row>
    <row r="22" spans="1:35" s="173" customFormat="1" ht="15" customHeight="1" x14ac:dyDescent="0.2">
      <c r="A22" s="194"/>
      <c r="B22" s="163"/>
      <c r="C22" s="63"/>
      <c r="D22" s="194"/>
      <c r="E22" s="163"/>
      <c r="F22" s="25"/>
      <c r="G22" s="25"/>
      <c r="H22" s="25"/>
      <c r="I22" s="186"/>
      <c r="J22" s="163"/>
      <c r="K22" s="25"/>
      <c r="L22" s="25"/>
      <c r="M22" s="25"/>
      <c r="N22" s="163"/>
      <c r="O22" s="25"/>
      <c r="P22" s="25"/>
      <c r="Q22" s="25"/>
      <c r="R22" s="192"/>
      <c r="S22" s="192"/>
      <c r="T22" s="192"/>
      <c r="U22" s="73"/>
      <c r="V22" s="73"/>
      <c r="W22" s="73"/>
      <c r="X22" s="25"/>
      <c r="Y22" s="25"/>
      <c r="Z22" s="25"/>
      <c r="AA22" s="154"/>
      <c r="AB22" s="154"/>
      <c r="AC22" s="154"/>
      <c r="AD22" s="154"/>
      <c r="AE22" s="154"/>
      <c r="AF22" s="154"/>
      <c r="AG22" s="154"/>
      <c r="AH22" s="154"/>
      <c r="AI22" s="154"/>
    </row>
    <row r="23" spans="1:35" s="173" customFormat="1" ht="15" customHeight="1" x14ac:dyDescent="0.2">
      <c r="A23" s="163"/>
      <c r="B23" s="163"/>
      <c r="C23" s="63"/>
      <c r="D23" s="163"/>
      <c r="E23" s="163"/>
      <c r="F23" s="25"/>
      <c r="G23" s="25"/>
      <c r="H23" s="25"/>
      <c r="I23" s="73"/>
      <c r="J23" s="163"/>
      <c r="K23" s="25"/>
      <c r="L23" s="25"/>
      <c r="M23" s="25"/>
      <c r="N23" s="163"/>
      <c r="O23" s="25"/>
      <c r="P23" s="25"/>
      <c r="Q23" s="25"/>
      <c r="R23" s="192"/>
      <c r="S23" s="192"/>
      <c r="T23" s="192"/>
      <c r="U23" s="163"/>
      <c r="V23" s="163"/>
      <c r="W23" s="163"/>
      <c r="X23" s="25"/>
      <c r="Y23" s="25"/>
      <c r="Z23" s="25"/>
      <c r="AA23" s="154"/>
      <c r="AB23" s="154"/>
      <c r="AC23" s="154"/>
      <c r="AD23" s="154"/>
      <c r="AE23" s="154"/>
      <c r="AF23" s="154"/>
      <c r="AG23" s="154"/>
      <c r="AH23" s="154"/>
      <c r="AI23" s="154"/>
    </row>
    <row r="24" spans="1:35" s="173" customFormat="1" ht="15" customHeight="1" x14ac:dyDescent="0.2">
      <c r="A24" s="163"/>
      <c r="B24" s="163"/>
      <c r="C24" s="63"/>
      <c r="D24" s="194"/>
      <c r="E24" s="163"/>
      <c r="F24" s="25"/>
      <c r="G24" s="25"/>
      <c r="H24" s="25"/>
      <c r="I24" s="73"/>
      <c r="J24" s="163"/>
      <c r="K24" s="25"/>
      <c r="L24" s="25"/>
      <c r="M24" s="25"/>
      <c r="N24" s="163"/>
      <c r="O24" s="25"/>
      <c r="P24" s="25"/>
      <c r="Q24" s="25"/>
      <c r="R24" s="192"/>
      <c r="S24" s="192"/>
      <c r="T24" s="192"/>
      <c r="U24" s="163"/>
      <c r="V24" s="163"/>
      <c r="W24" s="163"/>
      <c r="X24" s="25"/>
      <c r="Y24" s="25"/>
      <c r="Z24" s="25"/>
      <c r="AA24" s="154"/>
      <c r="AB24" s="154"/>
      <c r="AC24" s="154"/>
      <c r="AD24" s="154"/>
      <c r="AE24" s="154"/>
      <c r="AF24" s="154"/>
      <c r="AG24" s="154"/>
      <c r="AH24" s="154"/>
      <c r="AI24" s="154"/>
    </row>
    <row r="25" spans="1:35" s="173" customFormat="1" ht="15" customHeight="1" x14ac:dyDescent="0.2">
      <c r="A25" s="163"/>
      <c r="B25" s="163"/>
      <c r="C25" s="63"/>
      <c r="D25" s="194"/>
      <c r="E25" s="163"/>
      <c r="F25" s="25"/>
      <c r="G25" s="25"/>
      <c r="H25" s="25"/>
      <c r="I25" s="73"/>
      <c r="J25" s="163"/>
      <c r="K25" s="25"/>
      <c r="L25" s="25"/>
      <c r="M25" s="25"/>
      <c r="N25" s="163"/>
      <c r="O25" s="25"/>
      <c r="P25" s="25"/>
      <c r="Q25" s="25"/>
      <c r="R25" s="192"/>
      <c r="S25" s="192"/>
      <c r="T25" s="192"/>
      <c r="U25" s="163"/>
      <c r="V25" s="163"/>
      <c r="W25" s="163"/>
      <c r="X25" s="25"/>
      <c r="Y25" s="25"/>
      <c r="Z25" s="25"/>
      <c r="AA25" s="154"/>
      <c r="AB25" s="154"/>
      <c r="AC25" s="154"/>
      <c r="AD25" s="154"/>
      <c r="AE25" s="154"/>
      <c r="AF25" s="154"/>
      <c r="AG25" s="154"/>
      <c r="AH25" s="154"/>
      <c r="AI25" s="154"/>
    </row>
    <row r="26" spans="1:35" s="206" customFormat="1" ht="15" customHeight="1" x14ac:dyDescent="0.2">
      <c r="A26" s="38"/>
      <c r="B26" s="203"/>
      <c r="C26" s="204"/>
      <c r="D26" s="205"/>
      <c r="E26" s="203"/>
      <c r="F26" s="192"/>
      <c r="G26" s="192"/>
      <c r="H26" s="192"/>
      <c r="I26" s="193"/>
      <c r="J26" s="203"/>
      <c r="K26" s="192"/>
      <c r="L26" s="192"/>
      <c r="M26" s="192"/>
      <c r="N26" s="203"/>
      <c r="O26" s="192"/>
      <c r="P26" s="192"/>
      <c r="Q26" s="192"/>
      <c r="R26" s="192"/>
      <c r="S26" s="192"/>
      <c r="T26" s="192"/>
      <c r="U26" s="203"/>
      <c r="V26" s="203"/>
      <c r="W26" s="203"/>
      <c r="X26" s="25"/>
      <c r="Y26" s="25"/>
      <c r="Z26" s="25"/>
      <c r="AA26" s="154"/>
      <c r="AB26" s="154"/>
      <c r="AC26" s="154"/>
      <c r="AD26" s="154"/>
      <c r="AE26" s="154"/>
      <c r="AF26" s="154"/>
      <c r="AG26" s="154"/>
      <c r="AH26" s="9"/>
      <c r="AI26" s="9"/>
    </row>
    <row r="27" spans="1:35" s="206" customFormat="1" ht="15" customHeight="1" x14ac:dyDescent="0.2">
      <c r="A27" s="38"/>
      <c r="B27" s="203"/>
      <c r="C27" s="204"/>
      <c r="D27" s="205"/>
      <c r="E27" s="203"/>
      <c r="F27" s="192"/>
      <c r="G27" s="192"/>
      <c r="H27" s="192"/>
      <c r="I27" s="193"/>
      <c r="J27" s="203"/>
      <c r="K27" s="192"/>
      <c r="L27" s="192"/>
      <c r="M27" s="192"/>
      <c r="N27" s="203"/>
      <c r="O27" s="192"/>
      <c r="P27" s="192"/>
      <c r="Q27" s="192"/>
      <c r="R27" s="192"/>
      <c r="S27" s="192"/>
      <c r="T27" s="192"/>
      <c r="U27" s="203"/>
      <c r="V27" s="203"/>
      <c r="W27" s="203"/>
      <c r="X27" s="25"/>
      <c r="Y27" s="25"/>
      <c r="Z27" s="25"/>
      <c r="AA27" s="154"/>
      <c r="AB27" s="154"/>
      <c r="AC27" s="154"/>
      <c r="AD27" s="154"/>
      <c r="AE27" s="154"/>
      <c r="AF27" s="154"/>
      <c r="AG27" s="154"/>
      <c r="AH27" s="38"/>
      <c r="AI27" s="38"/>
    </row>
    <row r="28" spans="1:35" s="206" customFormat="1" ht="15" customHeight="1" x14ac:dyDescent="0.2">
      <c r="A28" s="38"/>
      <c r="B28" s="203"/>
      <c r="C28" s="204"/>
      <c r="D28" s="205"/>
      <c r="E28" s="203"/>
      <c r="F28" s="192"/>
      <c r="G28" s="192"/>
      <c r="H28" s="192"/>
      <c r="I28" s="193"/>
      <c r="J28" s="203"/>
      <c r="K28" s="192"/>
      <c r="L28" s="192"/>
      <c r="M28" s="192"/>
      <c r="N28" s="203"/>
      <c r="O28" s="192"/>
      <c r="P28" s="192"/>
      <c r="Q28" s="192"/>
      <c r="R28" s="192"/>
      <c r="S28" s="192"/>
      <c r="T28" s="192"/>
      <c r="U28" s="203"/>
      <c r="V28" s="203"/>
      <c r="W28" s="203"/>
      <c r="X28" s="25"/>
      <c r="Y28" s="25"/>
      <c r="Z28" s="25"/>
      <c r="AA28" s="154"/>
      <c r="AB28" s="154"/>
      <c r="AC28" s="154"/>
      <c r="AD28" s="154"/>
      <c r="AE28" s="154"/>
      <c r="AF28" s="154"/>
      <c r="AG28" s="154"/>
      <c r="AH28" s="38"/>
      <c r="AI28" s="38"/>
    </row>
    <row r="29" spans="1:35" s="206" customFormat="1" ht="15" customHeight="1" x14ac:dyDescent="0.2">
      <c r="A29" s="38"/>
      <c r="B29" s="203"/>
      <c r="C29" s="204"/>
      <c r="D29" s="205"/>
      <c r="E29" s="203"/>
      <c r="F29" s="192"/>
      <c r="G29" s="192"/>
      <c r="H29" s="192"/>
      <c r="I29" s="193"/>
      <c r="J29" s="203"/>
      <c r="K29" s="192"/>
      <c r="L29" s="192"/>
      <c r="M29" s="192"/>
      <c r="N29" s="203"/>
      <c r="O29" s="192"/>
      <c r="P29" s="192"/>
      <c r="Q29" s="192"/>
      <c r="R29" s="192"/>
      <c r="S29" s="192"/>
      <c r="T29" s="192"/>
      <c r="U29" s="203"/>
      <c r="V29" s="203"/>
      <c r="W29" s="203"/>
      <c r="X29" s="25"/>
      <c r="Y29" s="25"/>
      <c r="Z29" s="25"/>
      <c r="AA29" s="154"/>
      <c r="AB29" s="154"/>
      <c r="AC29" s="154"/>
      <c r="AD29" s="154"/>
      <c r="AE29" s="154"/>
      <c r="AF29" s="154"/>
      <c r="AG29" s="154"/>
      <c r="AH29" s="38"/>
      <c r="AI29" s="38"/>
    </row>
    <row r="30" spans="1:35" s="206" customFormat="1" ht="15" customHeight="1" x14ac:dyDescent="0.2">
      <c r="A30" s="38"/>
      <c r="B30" s="203"/>
      <c r="C30" s="204"/>
      <c r="D30" s="205"/>
      <c r="E30" s="203"/>
      <c r="F30" s="192"/>
      <c r="G30" s="192"/>
      <c r="H30" s="192"/>
      <c r="I30" s="193"/>
      <c r="J30" s="203"/>
      <c r="K30" s="192"/>
      <c r="L30" s="192"/>
      <c r="M30" s="192"/>
      <c r="N30" s="203"/>
      <c r="O30" s="192"/>
      <c r="P30" s="192"/>
      <c r="Q30" s="192"/>
      <c r="R30" s="192"/>
      <c r="S30" s="192"/>
      <c r="T30" s="192"/>
      <c r="U30" s="203"/>
      <c r="V30" s="203"/>
      <c r="W30" s="203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38"/>
      <c r="AI30" s="38"/>
    </row>
    <row r="31" spans="1:35" s="206" customFormat="1" ht="15" customHeight="1" x14ac:dyDescent="0.2">
      <c r="A31" s="38"/>
      <c r="B31" s="203"/>
      <c r="C31" s="204"/>
      <c r="D31" s="205"/>
      <c r="E31" s="203"/>
      <c r="F31" s="192"/>
      <c r="G31" s="192"/>
      <c r="H31" s="192"/>
      <c r="I31" s="193"/>
      <c r="J31" s="203"/>
      <c r="K31" s="192"/>
      <c r="L31" s="192"/>
      <c r="M31" s="192"/>
      <c r="N31" s="203"/>
      <c r="O31" s="192"/>
      <c r="P31" s="192"/>
      <c r="Q31" s="192"/>
      <c r="R31" s="192"/>
      <c r="S31" s="192"/>
      <c r="T31" s="192"/>
      <c r="U31" s="203"/>
      <c r="V31" s="203"/>
      <c r="W31" s="203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38"/>
      <c r="AI31" s="38"/>
    </row>
    <row r="32" spans="1:35" s="206" customFormat="1" ht="15" customHeight="1" x14ac:dyDescent="0.2">
      <c r="A32" s="38"/>
      <c r="B32" s="203"/>
      <c r="C32" s="204"/>
      <c r="D32" s="205"/>
      <c r="E32" s="203"/>
      <c r="F32" s="192"/>
      <c r="G32" s="192"/>
      <c r="H32" s="192"/>
      <c r="I32" s="193"/>
      <c r="J32" s="203"/>
      <c r="K32" s="192"/>
      <c r="L32" s="192"/>
      <c r="M32" s="192"/>
      <c r="N32" s="203"/>
      <c r="O32" s="192"/>
      <c r="P32" s="192"/>
      <c r="Q32" s="192"/>
      <c r="R32" s="73"/>
      <c r="S32" s="73"/>
      <c r="T32" s="73"/>
      <c r="U32" s="203"/>
      <c r="V32" s="203"/>
      <c r="W32" s="203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38"/>
      <c r="AI32" s="38"/>
    </row>
    <row r="33" spans="1:35" ht="15" customHeight="1" x14ac:dyDescent="0.2">
      <c r="A33" s="38"/>
      <c r="B33" s="203"/>
      <c r="C33" s="204"/>
      <c r="D33" s="205"/>
      <c r="E33" s="203"/>
      <c r="F33" s="192"/>
      <c r="G33" s="192"/>
      <c r="H33" s="192"/>
      <c r="I33" s="193"/>
      <c r="J33" s="203"/>
      <c r="K33" s="192"/>
      <c r="L33" s="192"/>
      <c r="M33" s="192"/>
      <c r="N33" s="203"/>
      <c r="O33" s="192"/>
      <c r="P33" s="192"/>
      <c r="Q33" s="192"/>
      <c r="R33" s="192"/>
      <c r="S33" s="192"/>
      <c r="T33" s="192"/>
      <c r="U33" s="203"/>
      <c r="V33" s="203"/>
      <c r="W33" s="203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38"/>
      <c r="AI33" s="38"/>
    </row>
    <row r="34" spans="1:35" ht="15" customHeight="1" x14ac:dyDescent="0.2">
      <c r="A34" s="38"/>
      <c r="B34" s="203"/>
      <c r="C34" s="204"/>
      <c r="D34" s="205"/>
      <c r="E34" s="203"/>
      <c r="F34" s="192"/>
      <c r="G34" s="192"/>
      <c r="H34" s="192"/>
      <c r="I34" s="193"/>
      <c r="J34" s="203"/>
      <c r="K34" s="192"/>
      <c r="L34" s="192"/>
      <c r="M34" s="192"/>
      <c r="N34" s="203"/>
      <c r="O34" s="192"/>
      <c r="P34" s="192"/>
      <c r="Q34" s="192"/>
      <c r="R34" s="192"/>
      <c r="S34" s="192"/>
      <c r="T34" s="192"/>
      <c r="U34" s="203"/>
      <c r="V34" s="203"/>
      <c r="W34" s="203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38"/>
      <c r="AI34" s="38"/>
    </row>
    <row r="35" spans="1:35" s="206" customFormat="1" ht="15" customHeight="1" x14ac:dyDescent="0.2">
      <c r="A35" s="38"/>
      <c r="B35" s="203"/>
      <c r="C35" s="204"/>
      <c r="D35" s="205"/>
      <c r="E35" s="203"/>
      <c r="F35" s="192"/>
      <c r="G35" s="192"/>
      <c r="H35" s="192"/>
      <c r="I35" s="193"/>
      <c r="J35" s="203"/>
      <c r="K35" s="192"/>
      <c r="L35" s="192"/>
      <c r="M35" s="192"/>
      <c r="N35" s="203"/>
      <c r="O35" s="192"/>
      <c r="P35" s="192"/>
      <c r="Q35" s="192"/>
      <c r="R35" s="192"/>
      <c r="S35" s="192"/>
      <c r="T35" s="192"/>
      <c r="U35" s="203"/>
      <c r="V35" s="203"/>
      <c r="W35" s="203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38"/>
      <c r="AI35" s="38"/>
    </row>
    <row r="36" spans="1:35" s="206" customFormat="1" ht="15" customHeight="1" x14ac:dyDescent="0.2">
      <c r="A36" s="38"/>
      <c r="B36" s="203"/>
      <c r="C36" s="204"/>
      <c r="D36" s="205"/>
      <c r="E36" s="203"/>
      <c r="F36" s="192"/>
      <c r="G36" s="192"/>
      <c r="H36" s="192"/>
      <c r="I36" s="193"/>
      <c r="J36" s="203"/>
      <c r="K36" s="192"/>
      <c r="L36" s="192"/>
      <c r="M36" s="192"/>
      <c r="N36" s="203"/>
      <c r="O36" s="192"/>
      <c r="P36" s="192"/>
      <c r="Q36" s="192"/>
      <c r="R36" s="192"/>
      <c r="S36" s="192"/>
      <c r="T36" s="192"/>
      <c r="U36" s="203"/>
      <c r="V36" s="203"/>
      <c r="W36" s="203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38"/>
      <c r="AI36" s="38"/>
    </row>
    <row r="37" spans="1:35" s="206" customFormat="1" ht="15" customHeight="1" x14ac:dyDescent="0.2">
      <c r="A37" s="38"/>
      <c r="B37" s="203"/>
      <c r="C37" s="204"/>
      <c r="D37" s="205"/>
      <c r="E37" s="203"/>
      <c r="F37" s="192"/>
      <c r="G37" s="192"/>
      <c r="H37" s="192"/>
      <c r="I37" s="193"/>
      <c r="J37" s="203"/>
      <c r="K37" s="192"/>
      <c r="L37" s="192"/>
      <c r="M37" s="192"/>
      <c r="N37" s="203"/>
      <c r="O37" s="192"/>
      <c r="P37" s="192"/>
      <c r="Q37" s="192"/>
      <c r="R37" s="192"/>
      <c r="S37" s="192"/>
      <c r="T37" s="192"/>
      <c r="U37" s="203"/>
      <c r="V37" s="203"/>
      <c r="W37" s="203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38"/>
      <c r="AI37" s="38"/>
    </row>
    <row r="38" spans="1:35" s="206" customFormat="1" ht="15" customHeight="1" x14ac:dyDescent="0.2">
      <c r="A38" s="38"/>
      <c r="B38" s="203"/>
      <c r="C38" s="204"/>
      <c r="D38" s="205"/>
      <c r="E38" s="203"/>
      <c r="F38" s="192"/>
      <c r="G38" s="192"/>
      <c r="H38" s="192"/>
      <c r="I38" s="193"/>
      <c r="J38" s="203"/>
      <c r="K38" s="192"/>
      <c r="L38" s="192"/>
      <c r="M38" s="192"/>
      <c r="N38" s="203"/>
      <c r="O38" s="192"/>
      <c r="P38" s="192"/>
      <c r="Q38" s="192"/>
      <c r="R38" s="192"/>
      <c r="S38" s="192"/>
      <c r="T38" s="192"/>
      <c r="U38" s="203"/>
      <c r="V38" s="203"/>
      <c r="W38" s="203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38"/>
      <c r="AI38" s="38"/>
    </row>
    <row r="39" spans="1:35" s="206" customFormat="1" ht="15" customHeight="1" x14ac:dyDescent="0.2">
      <c r="A39" s="38"/>
      <c r="B39" s="203"/>
      <c r="C39" s="204"/>
      <c r="D39" s="205"/>
      <c r="E39" s="203"/>
      <c r="F39" s="192"/>
      <c r="G39" s="192"/>
      <c r="H39" s="192"/>
      <c r="I39" s="193"/>
      <c r="J39" s="203"/>
      <c r="K39" s="192"/>
      <c r="L39" s="192"/>
      <c r="M39" s="192"/>
      <c r="N39" s="203"/>
      <c r="O39" s="192"/>
      <c r="P39" s="192"/>
      <c r="Q39" s="192"/>
      <c r="R39" s="192"/>
      <c r="S39" s="192"/>
      <c r="T39" s="192"/>
      <c r="U39" s="203"/>
      <c r="V39" s="203"/>
      <c r="W39" s="203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38"/>
      <c r="AI39" s="38"/>
    </row>
    <row r="40" spans="1:35" s="206" customFormat="1" ht="15" customHeight="1" x14ac:dyDescent="0.2">
      <c r="A40" s="38"/>
      <c r="B40" s="203"/>
      <c r="C40" s="204"/>
      <c r="D40" s="205"/>
      <c r="E40" s="203"/>
      <c r="F40" s="192"/>
      <c r="G40" s="192"/>
      <c r="H40" s="192"/>
      <c r="I40" s="193"/>
      <c r="J40" s="203"/>
      <c r="K40" s="192"/>
      <c r="L40" s="192"/>
      <c r="M40" s="192"/>
      <c r="N40" s="203"/>
      <c r="O40" s="192"/>
      <c r="P40" s="192"/>
      <c r="Q40" s="192"/>
      <c r="R40" s="192"/>
      <c r="S40" s="192"/>
      <c r="T40" s="192"/>
      <c r="U40" s="203"/>
      <c r="V40" s="203"/>
      <c r="W40" s="203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38"/>
      <c r="AI40" s="38"/>
    </row>
    <row r="41" spans="1:35" s="206" customFormat="1" ht="15" customHeight="1" x14ac:dyDescent="0.2">
      <c r="A41" s="38"/>
      <c r="B41" s="203"/>
      <c r="C41" s="204"/>
      <c r="D41" s="205"/>
      <c r="E41" s="203"/>
      <c r="F41" s="192"/>
      <c r="G41" s="192"/>
      <c r="H41" s="192"/>
      <c r="I41" s="193"/>
      <c r="J41" s="203"/>
      <c r="K41" s="192"/>
      <c r="L41" s="192"/>
      <c r="M41" s="192"/>
      <c r="N41" s="203"/>
      <c r="O41" s="192"/>
      <c r="P41" s="192"/>
      <c r="Q41" s="192"/>
      <c r="R41" s="192"/>
      <c r="S41" s="192"/>
      <c r="T41" s="192"/>
      <c r="U41" s="203"/>
      <c r="V41" s="203"/>
      <c r="W41" s="203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38"/>
      <c r="AI41" s="38"/>
    </row>
    <row r="42" spans="1:35" s="206" customFormat="1" ht="15" customHeight="1" x14ac:dyDescent="0.2">
      <c r="A42" s="38"/>
      <c r="B42" s="203"/>
      <c r="C42" s="204"/>
      <c r="D42" s="205"/>
      <c r="E42" s="203"/>
      <c r="F42" s="192"/>
      <c r="G42" s="192"/>
      <c r="H42" s="192"/>
      <c r="I42" s="193"/>
      <c r="J42" s="203"/>
      <c r="K42" s="192"/>
      <c r="L42" s="192"/>
      <c r="M42" s="192"/>
      <c r="N42" s="203"/>
      <c r="O42" s="192"/>
      <c r="P42" s="192"/>
      <c r="Q42" s="192"/>
      <c r="R42" s="192"/>
      <c r="S42" s="192"/>
      <c r="T42" s="192"/>
      <c r="U42" s="203"/>
      <c r="V42" s="203"/>
      <c r="W42" s="203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38"/>
      <c r="AI42" s="38"/>
    </row>
    <row r="43" spans="1:35" s="206" customFormat="1" ht="15" customHeight="1" x14ac:dyDescent="0.2">
      <c r="A43" s="38"/>
      <c r="B43" s="203"/>
      <c r="C43" s="204"/>
      <c r="D43" s="205"/>
      <c r="E43" s="203"/>
      <c r="F43" s="192"/>
      <c r="G43" s="192"/>
      <c r="H43" s="192"/>
      <c r="I43" s="193"/>
      <c r="J43" s="203"/>
      <c r="K43" s="192"/>
      <c r="L43" s="192"/>
      <c r="M43" s="192"/>
      <c r="N43" s="203"/>
      <c r="O43" s="192"/>
      <c r="P43" s="192"/>
      <c r="Q43" s="192"/>
      <c r="R43" s="192"/>
      <c r="S43" s="192"/>
      <c r="T43" s="192"/>
      <c r="U43" s="203"/>
      <c r="V43" s="203"/>
      <c r="W43" s="203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38"/>
      <c r="AI43" s="38"/>
    </row>
    <row r="44" spans="1:35" s="206" customFormat="1" ht="15" customHeight="1" x14ac:dyDescent="0.2">
      <c r="A44" s="38"/>
      <c r="B44" s="203"/>
      <c r="C44" s="204"/>
      <c r="D44" s="205"/>
      <c r="E44" s="203"/>
      <c r="F44" s="192"/>
      <c r="G44" s="192"/>
      <c r="H44" s="192"/>
      <c r="I44" s="193"/>
      <c r="J44" s="203"/>
      <c r="K44" s="192"/>
      <c r="L44" s="192"/>
      <c r="M44" s="192"/>
      <c r="N44" s="203"/>
      <c r="O44" s="192"/>
      <c r="P44" s="192"/>
      <c r="Q44" s="192"/>
      <c r="R44" s="192"/>
      <c r="S44" s="192"/>
      <c r="T44" s="192"/>
      <c r="U44" s="203"/>
      <c r="V44" s="203"/>
      <c r="W44" s="203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38"/>
      <c r="AI44" s="38"/>
    </row>
    <row r="45" spans="1:35" s="206" customFormat="1" ht="15" customHeight="1" x14ac:dyDescent="0.2">
      <c r="A45" s="38"/>
      <c r="B45" s="203"/>
      <c r="C45" s="204"/>
      <c r="D45" s="205"/>
      <c r="E45" s="203"/>
      <c r="F45" s="192"/>
      <c r="G45" s="192"/>
      <c r="H45" s="192"/>
      <c r="I45" s="193"/>
      <c r="J45" s="203"/>
      <c r="K45" s="192"/>
      <c r="L45" s="192"/>
      <c r="M45" s="192"/>
      <c r="N45" s="203"/>
      <c r="O45" s="192"/>
      <c r="P45" s="192"/>
      <c r="Q45" s="192"/>
      <c r="R45" s="192"/>
      <c r="S45" s="192"/>
      <c r="T45" s="192"/>
      <c r="U45" s="203"/>
      <c r="V45" s="203"/>
      <c r="W45" s="203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38"/>
      <c r="AI45" s="38"/>
    </row>
    <row r="46" spans="1:35" s="206" customFormat="1" ht="15" customHeight="1" x14ac:dyDescent="0.2">
      <c r="A46" s="38"/>
      <c r="B46" s="203"/>
      <c r="C46" s="204"/>
      <c r="D46" s="205"/>
      <c r="E46" s="203"/>
      <c r="F46" s="192"/>
      <c r="G46" s="192"/>
      <c r="H46" s="192"/>
      <c r="I46" s="193"/>
      <c r="J46" s="203"/>
      <c r="K46" s="192"/>
      <c r="L46" s="192"/>
      <c r="M46" s="192"/>
      <c r="N46" s="203"/>
      <c r="O46" s="192"/>
      <c r="P46" s="192"/>
      <c r="Q46" s="192"/>
      <c r="R46" s="192"/>
      <c r="S46" s="192"/>
      <c r="T46" s="192"/>
      <c r="U46" s="203"/>
      <c r="V46" s="203"/>
      <c r="W46" s="203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38"/>
      <c r="AI46" s="38"/>
    </row>
    <row r="47" spans="1:35" ht="15" customHeight="1" x14ac:dyDescent="0.2">
      <c r="A47" s="38"/>
      <c r="B47" s="203"/>
      <c r="C47" s="204"/>
      <c r="D47" s="205"/>
      <c r="E47" s="203"/>
      <c r="F47" s="192"/>
      <c r="G47" s="192"/>
      <c r="H47" s="192"/>
      <c r="I47" s="193"/>
      <c r="J47" s="203"/>
      <c r="K47" s="192"/>
      <c r="L47" s="192"/>
      <c r="M47" s="192"/>
      <c r="N47" s="203"/>
      <c r="O47" s="192"/>
      <c r="P47" s="192"/>
      <c r="Q47" s="192"/>
      <c r="R47" s="192"/>
      <c r="S47" s="192"/>
      <c r="T47" s="192"/>
      <c r="U47" s="203"/>
      <c r="V47" s="203"/>
      <c r="W47" s="203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38"/>
      <c r="AI47" s="38"/>
    </row>
    <row r="48" spans="1:35" ht="15" customHeight="1" x14ac:dyDescent="0.2">
      <c r="A48" s="38"/>
      <c r="B48" s="203"/>
      <c r="C48" s="204"/>
      <c r="D48" s="205"/>
      <c r="E48" s="203"/>
      <c r="F48" s="192"/>
      <c r="G48" s="192"/>
      <c r="H48" s="192"/>
      <c r="I48" s="193"/>
      <c r="J48" s="203"/>
      <c r="K48" s="192"/>
      <c r="L48" s="192"/>
      <c r="M48" s="192"/>
      <c r="N48" s="203"/>
      <c r="O48" s="192"/>
      <c r="P48" s="192"/>
      <c r="Q48" s="192"/>
      <c r="R48" s="192"/>
      <c r="S48" s="192"/>
      <c r="T48" s="192"/>
      <c r="U48" s="203"/>
      <c r="V48" s="203"/>
      <c r="W48" s="203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38"/>
      <c r="AI48" s="38"/>
    </row>
    <row r="49" spans="1:35" ht="15" customHeight="1" x14ac:dyDescent="0.2">
      <c r="A49" s="38"/>
      <c r="B49" s="203"/>
      <c r="C49" s="204"/>
      <c r="D49" s="205"/>
      <c r="E49" s="203"/>
      <c r="F49" s="192"/>
      <c r="G49" s="192"/>
      <c r="H49" s="192"/>
      <c r="I49" s="193"/>
      <c r="J49" s="203"/>
      <c r="K49" s="192"/>
      <c r="L49" s="192"/>
      <c r="M49" s="192"/>
      <c r="N49" s="203"/>
      <c r="O49" s="192"/>
      <c r="P49" s="192"/>
      <c r="Q49" s="192"/>
      <c r="R49" s="192"/>
      <c r="S49" s="192"/>
      <c r="T49" s="192"/>
      <c r="U49" s="203"/>
      <c r="V49" s="203"/>
      <c r="W49" s="203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38"/>
      <c r="AI49" s="38"/>
    </row>
    <row r="50" spans="1:35" ht="15" customHeight="1" x14ac:dyDescent="0.2">
      <c r="A50" s="38"/>
      <c r="B50" s="203"/>
      <c r="C50" s="204"/>
      <c r="D50" s="205"/>
      <c r="E50" s="203"/>
      <c r="F50" s="192"/>
      <c r="G50" s="192"/>
      <c r="H50" s="192"/>
      <c r="I50" s="193"/>
      <c r="J50" s="203"/>
      <c r="K50" s="192"/>
      <c r="L50" s="192"/>
      <c r="M50" s="192"/>
      <c r="N50" s="203"/>
      <c r="O50" s="192"/>
      <c r="P50" s="192"/>
      <c r="Q50" s="192"/>
      <c r="R50" s="192"/>
      <c r="S50" s="192"/>
      <c r="T50" s="192"/>
      <c r="U50" s="203"/>
      <c r="V50" s="203"/>
      <c r="W50" s="203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38"/>
      <c r="AI50" s="38"/>
    </row>
    <row r="51" spans="1:35" ht="15" customHeight="1" x14ac:dyDescent="0.2">
      <c r="A51" s="38"/>
      <c r="B51" s="203"/>
      <c r="C51" s="204"/>
      <c r="D51" s="205"/>
      <c r="E51" s="203"/>
      <c r="F51" s="192"/>
      <c r="G51" s="192"/>
      <c r="H51" s="192"/>
      <c r="I51" s="193"/>
      <c r="J51" s="203"/>
      <c r="K51" s="192"/>
      <c r="L51" s="192"/>
      <c r="M51" s="192"/>
      <c r="N51" s="203"/>
      <c r="O51" s="192"/>
      <c r="P51" s="192"/>
      <c r="Q51" s="192"/>
      <c r="R51" s="192"/>
      <c r="S51" s="192"/>
      <c r="T51" s="192"/>
      <c r="U51" s="203"/>
      <c r="V51" s="203"/>
      <c r="W51" s="203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38"/>
      <c r="AI51" s="38"/>
    </row>
    <row r="52" spans="1:35" ht="15" customHeight="1" x14ac:dyDescent="0.25">
      <c r="R52" s="192"/>
      <c r="S52" s="192"/>
      <c r="T52" s="192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</row>
    <row r="53" spans="1:35" ht="15" customHeight="1" x14ac:dyDescent="0.25">
      <c r="R53" s="192"/>
      <c r="S53" s="192"/>
      <c r="T53" s="192"/>
      <c r="X53" s="154"/>
      <c r="Y53" s="154"/>
      <c r="Z53" s="154"/>
      <c r="AA53" s="154"/>
      <c r="AB53" s="154"/>
      <c r="AC53" s="154"/>
      <c r="AD53" s="154"/>
      <c r="AE53" s="154"/>
      <c r="AF53" s="154"/>
      <c r="AG53" s="154"/>
    </row>
    <row r="54" spans="1:35" ht="15" customHeight="1" x14ac:dyDescent="0.25">
      <c r="R54" s="192"/>
      <c r="S54" s="192"/>
      <c r="T54" s="192"/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</row>
    <row r="55" spans="1:35" ht="15" customHeight="1" x14ac:dyDescent="0.25">
      <c r="R55" s="192"/>
      <c r="S55" s="192"/>
      <c r="T55" s="192"/>
      <c r="X55" s="154"/>
      <c r="Y55" s="154"/>
      <c r="Z55" s="154"/>
      <c r="AA55" s="154"/>
      <c r="AB55" s="154"/>
      <c r="AC55" s="154"/>
      <c r="AD55" s="154"/>
      <c r="AE55" s="154"/>
      <c r="AF55" s="154"/>
      <c r="AG55" s="154"/>
    </row>
    <row r="56" spans="1:35" ht="15" customHeight="1" x14ac:dyDescent="0.25">
      <c r="R56" s="192"/>
      <c r="S56" s="192"/>
      <c r="T56" s="192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</row>
    <row r="57" spans="1:35" ht="15" customHeight="1" x14ac:dyDescent="0.25">
      <c r="R57" s="192"/>
      <c r="S57" s="192"/>
      <c r="T57" s="192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</row>
    <row r="58" spans="1:35" ht="15" customHeight="1" x14ac:dyDescent="0.25">
      <c r="R58" s="192"/>
      <c r="S58" s="192"/>
      <c r="T58" s="192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</row>
    <row r="59" spans="1:35" ht="15" customHeight="1" x14ac:dyDescent="0.25">
      <c r="R59" s="192"/>
      <c r="S59" s="192"/>
      <c r="T59" s="192"/>
      <c r="X59" s="154"/>
      <c r="Y59" s="154"/>
      <c r="Z59" s="154"/>
      <c r="AA59" s="154"/>
      <c r="AB59" s="154"/>
      <c r="AC59" s="154"/>
      <c r="AD59" s="154"/>
      <c r="AE59" s="154"/>
      <c r="AF59" s="154"/>
      <c r="AG59" s="154"/>
    </row>
    <row r="60" spans="1:35" ht="15" customHeight="1" x14ac:dyDescent="0.25">
      <c r="R60" s="192"/>
      <c r="S60" s="192"/>
      <c r="T60" s="192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</row>
    <row r="61" spans="1:35" ht="15" customHeight="1" x14ac:dyDescent="0.25">
      <c r="R61" s="192"/>
      <c r="S61" s="192"/>
      <c r="T61" s="192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</row>
    <row r="62" spans="1:35" ht="15" customHeight="1" x14ac:dyDescent="0.25">
      <c r="R62" s="192"/>
      <c r="S62" s="192"/>
      <c r="T62" s="192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</row>
    <row r="63" spans="1:35" ht="15" customHeight="1" x14ac:dyDescent="0.25">
      <c r="R63" s="192"/>
      <c r="S63" s="192"/>
      <c r="T63" s="192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</row>
    <row r="64" spans="1:35" ht="15" customHeight="1" x14ac:dyDescent="0.25">
      <c r="R64" s="192"/>
      <c r="S64" s="192"/>
      <c r="T64" s="192"/>
      <c r="X64" s="154"/>
      <c r="Y64" s="154"/>
      <c r="Z64" s="154"/>
      <c r="AA64" s="154"/>
      <c r="AB64" s="154"/>
      <c r="AC64" s="154"/>
      <c r="AD64" s="154"/>
      <c r="AE64" s="154"/>
      <c r="AF64" s="154"/>
      <c r="AG64" s="154"/>
    </row>
    <row r="65" spans="18:33" s="207" customFormat="1" ht="15" customHeight="1" x14ac:dyDescent="0.2">
      <c r="R65" s="192"/>
      <c r="S65" s="192"/>
      <c r="T65" s="192"/>
      <c r="U65" s="211"/>
      <c r="V65" s="211"/>
      <c r="W65" s="211"/>
      <c r="X65" s="154"/>
      <c r="Y65" s="154"/>
      <c r="Z65" s="154"/>
      <c r="AA65" s="154"/>
      <c r="AB65" s="154"/>
      <c r="AC65" s="154"/>
      <c r="AD65" s="154"/>
      <c r="AE65" s="154"/>
      <c r="AF65" s="154"/>
      <c r="AG65" s="154"/>
    </row>
    <row r="66" spans="18:33" s="207" customFormat="1" ht="15" customHeight="1" x14ac:dyDescent="0.2">
      <c r="R66" s="192"/>
      <c r="S66" s="192"/>
      <c r="T66" s="192"/>
      <c r="U66" s="211"/>
      <c r="V66" s="211"/>
      <c r="W66" s="211"/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</row>
    <row r="67" spans="18:33" s="207" customFormat="1" ht="15" customHeight="1" x14ac:dyDescent="0.2">
      <c r="R67" s="192"/>
      <c r="S67" s="192"/>
      <c r="T67" s="192"/>
      <c r="U67" s="211"/>
      <c r="V67" s="211"/>
      <c r="W67" s="211"/>
      <c r="X67" s="154"/>
      <c r="Y67" s="154"/>
      <c r="Z67" s="154"/>
      <c r="AA67" s="154"/>
      <c r="AB67" s="154"/>
      <c r="AC67" s="154"/>
      <c r="AD67" s="154"/>
      <c r="AE67" s="154"/>
      <c r="AF67" s="154"/>
      <c r="AG67" s="154"/>
    </row>
    <row r="68" spans="18:33" s="207" customFormat="1" ht="15" customHeight="1" x14ac:dyDescent="0.2">
      <c r="R68" s="192"/>
      <c r="S68" s="192"/>
      <c r="T68" s="192"/>
      <c r="U68" s="211"/>
      <c r="V68" s="211"/>
      <c r="W68" s="211"/>
      <c r="X68" s="154"/>
      <c r="Y68" s="154"/>
      <c r="Z68" s="154"/>
      <c r="AA68" s="154"/>
      <c r="AB68" s="154"/>
      <c r="AC68" s="154"/>
      <c r="AD68" s="154"/>
      <c r="AE68" s="154"/>
      <c r="AF68" s="154"/>
      <c r="AG68" s="154"/>
    </row>
    <row r="69" spans="18:33" s="207" customFormat="1" ht="15" customHeight="1" x14ac:dyDescent="0.2">
      <c r="R69" s="192"/>
      <c r="S69" s="192"/>
      <c r="T69" s="192"/>
      <c r="U69" s="211"/>
      <c r="V69" s="211"/>
      <c r="W69" s="211"/>
      <c r="X69" s="154"/>
      <c r="Y69" s="154"/>
      <c r="Z69" s="154"/>
      <c r="AA69" s="154"/>
      <c r="AB69" s="154"/>
      <c r="AC69" s="154"/>
      <c r="AD69" s="154"/>
      <c r="AE69" s="154"/>
      <c r="AF69" s="154"/>
      <c r="AG69" s="154"/>
    </row>
    <row r="70" spans="18:33" s="207" customFormat="1" ht="15" customHeight="1" x14ac:dyDescent="0.2">
      <c r="R70" s="192"/>
      <c r="S70" s="192"/>
      <c r="T70" s="192"/>
      <c r="U70" s="211"/>
      <c r="V70" s="211"/>
      <c r="W70" s="211"/>
      <c r="X70" s="154"/>
      <c r="Y70" s="154"/>
      <c r="Z70" s="154"/>
      <c r="AA70" s="154"/>
      <c r="AB70" s="154"/>
      <c r="AC70" s="154"/>
      <c r="AD70" s="154"/>
      <c r="AE70" s="154"/>
      <c r="AF70" s="154"/>
      <c r="AG70" s="154"/>
    </row>
    <row r="71" spans="18:33" s="207" customFormat="1" ht="15" customHeight="1" x14ac:dyDescent="0.2">
      <c r="R71" s="192"/>
      <c r="S71" s="192"/>
      <c r="T71" s="192"/>
      <c r="U71" s="211"/>
      <c r="V71" s="211"/>
      <c r="W71" s="211"/>
      <c r="X71" s="154"/>
      <c r="Y71" s="154"/>
      <c r="Z71" s="154"/>
      <c r="AA71" s="154"/>
      <c r="AB71" s="154"/>
      <c r="AC71" s="154"/>
      <c r="AD71" s="154"/>
      <c r="AE71" s="154"/>
      <c r="AF71" s="154"/>
      <c r="AG71" s="154"/>
    </row>
    <row r="72" spans="18:33" s="207" customFormat="1" ht="15" customHeight="1" x14ac:dyDescent="0.2">
      <c r="R72" s="192"/>
      <c r="S72" s="192"/>
      <c r="T72" s="192"/>
      <c r="U72" s="211"/>
      <c r="V72" s="211"/>
      <c r="W72" s="211"/>
      <c r="X72" s="154"/>
      <c r="Y72" s="154"/>
      <c r="Z72" s="154"/>
      <c r="AA72" s="154"/>
      <c r="AB72" s="154"/>
      <c r="AC72" s="154"/>
      <c r="AD72" s="154"/>
      <c r="AE72" s="154"/>
      <c r="AF72" s="154"/>
      <c r="AG72" s="154"/>
    </row>
    <row r="73" spans="18:33" s="207" customFormat="1" ht="15" customHeight="1" x14ac:dyDescent="0.2">
      <c r="R73" s="192"/>
      <c r="S73" s="192"/>
      <c r="T73" s="192"/>
      <c r="U73" s="211"/>
      <c r="V73" s="211"/>
      <c r="W73" s="211"/>
      <c r="X73" s="154"/>
      <c r="Y73" s="154"/>
      <c r="Z73" s="154"/>
      <c r="AA73" s="154"/>
      <c r="AB73" s="154"/>
      <c r="AC73" s="154"/>
      <c r="AD73" s="154"/>
      <c r="AE73" s="154"/>
      <c r="AF73" s="154"/>
      <c r="AG73" s="154"/>
    </row>
    <row r="74" spans="18:33" s="207" customFormat="1" ht="15" customHeight="1" x14ac:dyDescent="0.2">
      <c r="R74" s="192"/>
      <c r="S74" s="192"/>
      <c r="T74" s="192"/>
      <c r="U74" s="211"/>
      <c r="V74" s="211"/>
      <c r="W74" s="211"/>
      <c r="X74" s="154"/>
      <c r="Y74" s="154"/>
      <c r="Z74" s="154"/>
      <c r="AA74" s="154"/>
      <c r="AB74" s="154"/>
      <c r="AC74" s="154"/>
      <c r="AD74" s="154"/>
      <c r="AE74" s="154"/>
      <c r="AF74" s="154"/>
      <c r="AG74" s="154"/>
    </row>
    <row r="75" spans="18:33" s="207" customFormat="1" ht="15" customHeight="1" x14ac:dyDescent="0.2">
      <c r="R75" s="192"/>
      <c r="S75" s="192"/>
      <c r="T75" s="192"/>
      <c r="U75" s="211"/>
      <c r="V75" s="211"/>
      <c r="W75" s="211"/>
      <c r="X75" s="154"/>
      <c r="Y75" s="154"/>
      <c r="Z75" s="154"/>
      <c r="AA75" s="154"/>
      <c r="AB75" s="154"/>
      <c r="AC75" s="154"/>
      <c r="AD75" s="154"/>
      <c r="AE75" s="154"/>
      <c r="AF75" s="154"/>
      <c r="AG75" s="154"/>
    </row>
    <row r="76" spans="18:33" s="207" customFormat="1" ht="15" customHeight="1" x14ac:dyDescent="0.2">
      <c r="R76" s="192"/>
      <c r="S76" s="192"/>
      <c r="T76" s="192"/>
      <c r="U76" s="211"/>
      <c r="V76" s="211"/>
      <c r="W76" s="211"/>
      <c r="X76" s="154"/>
      <c r="Y76" s="154"/>
      <c r="Z76" s="154"/>
      <c r="AA76" s="154"/>
      <c r="AB76" s="154"/>
      <c r="AC76" s="154"/>
      <c r="AD76" s="154"/>
      <c r="AE76" s="154"/>
      <c r="AF76" s="154"/>
      <c r="AG76" s="154"/>
    </row>
    <row r="77" spans="18:33" s="207" customFormat="1" ht="15" customHeight="1" x14ac:dyDescent="0.2">
      <c r="R77" s="192"/>
      <c r="S77" s="192"/>
      <c r="T77" s="192"/>
      <c r="U77" s="211"/>
      <c r="V77" s="211"/>
      <c r="W77" s="211"/>
      <c r="X77" s="154"/>
      <c r="Y77" s="154"/>
      <c r="Z77" s="154"/>
      <c r="AA77" s="154"/>
      <c r="AB77" s="154"/>
      <c r="AC77" s="154"/>
      <c r="AD77" s="154"/>
      <c r="AE77" s="154"/>
      <c r="AF77" s="154"/>
      <c r="AG77" s="154"/>
    </row>
    <row r="78" spans="18:33" s="207" customFormat="1" ht="15" customHeight="1" x14ac:dyDescent="0.2">
      <c r="R78" s="192"/>
      <c r="S78" s="192"/>
      <c r="T78" s="192"/>
      <c r="U78" s="211"/>
      <c r="V78" s="211"/>
      <c r="W78" s="211"/>
      <c r="X78" s="154"/>
      <c r="Y78" s="154"/>
      <c r="Z78" s="154"/>
      <c r="AA78" s="154"/>
      <c r="AB78" s="154"/>
      <c r="AC78" s="154"/>
      <c r="AD78" s="154"/>
      <c r="AE78" s="154"/>
      <c r="AF78" s="154"/>
      <c r="AG78" s="154"/>
    </row>
    <row r="79" spans="18:33" s="207" customFormat="1" ht="15" customHeight="1" x14ac:dyDescent="0.2">
      <c r="R79" s="192"/>
      <c r="S79" s="192"/>
      <c r="T79" s="192"/>
      <c r="U79" s="211"/>
      <c r="V79" s="211"/>
      <c r="W79" s="211"/>
      <c r="X79" s="154"/>
      <c r="Y79" s="154"/>
      <c r="Z79" s="154"/>
      <c r="AA79" s="154"/>
      <c r="AB79" s="154"/>
      <c r="AC79" s="154"/>
      <c r="AD79" s="154"/>
      <c r="AE79" s="154"/>
      <c r="AF79" s="154"/>
      <c r="AG79" s="154"/>
    </row>
    <row r="80" spans="18:33" s="207" customFormat="1" ht="15" customHeight="1" x14ac:dyDescent="0.2">
      <c r="R80" s="192"/>
      <c r="S80" s="192"/>
      <c r="T80" s="192"/>
      <c r="U80" s="211"/>
      <c r="V80" s="211"/>
      <c r="W80" s="211"/>
      <c r="X80" s="154"/>
      <c r="Y80" s="154"/>
      <c r="Z80" s="154"/>
      <c r="AA80" s="154"/>
      <c r="AB80" s="154"/>
      <c r="AC80" s="154"/>
      <c r="AD80" s="154"/>
      <c r="AE80" s="154"/>
      <c r="AF80" s="154"/>
      <c r="AG80" s="154"/>
    </row>
    <row r="81" spans="18:33" s="207" customFormat="1" ht="15" customHeight="1" x14ac:dyDescent="0.2">
      <c r="R81" s="192"/>
      <c r="S81" s="192"/>
      <c r="T81" s="192"/>
      <c r="U81" s="211"/>
      <c r="V81" s="211"/>
      <c r="W81" s="211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</row>
    <row r="82" spans="18:33" s="207" customFormat="1" ht="15" customHeight="1" x14ac:dyDescent="0.2">
      <c r="R82" s="192"/>
      <c r="S82" s="192"/>
      <c r="T82" s="192"/>
      <c r="U82" s="211"/>
      <c r="V82" s="211"/>
      <c r="W82" s="211"/>
      <c r="X82" s="154"/>
      <c r="Y82" s="154"/>
      <c r="Z82" s="154"/>
      <c r="AA82" s="154"/>
      <c r="AB82" s="154"/>
      <c r="AC82" s="154"/>
      <c r="AD82" s="154"/>
      <c r="AE82" s="154"/>
      <c r="AF82" s="154"/>
      <c r="AG82" s="154"/>
    </row>
    <row r="83" spans="18:33" s="207" customFormat="1" ht="15" customHeight="1" x14ac:dyDescent="0.2">
      <c r="R83" s="192"/>
      <c r="S83" s="192"/>
      <c r="T83" s="192"/>
      <c r="U83" s="211"/>
      <c r="V83" s="211"/>
      <c r="W83" s="211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</row>
    <row r="84" spans="18:33" s="207" customFormat="1" ht="15" customHeight="1" x14ac:dyDescent="0.2">
      <c r="R84" s="192"/>
      <c r="S84" s="192"/>
      <c r="T84" s="192"/>
      <c r="U84" s="211"/>
      <c r="V84" s="211"/>
      <c r="W84" s="211"/>
      <c r="X84" s="154"/>
      <c r="Y84" s="154"/>
      <c r="Z84" s="154"/>
      <c r="AA84" s="154"/>
      <c r="AB84" s="154"/>
      <c r="AC84" s="154"/>
      <c r="AD84" s="154"/>
      <c r="AE84" s="154"/>
      <c r="AF84" s="154"/>
      <c r="AG84" s="154"/>
    </row>
    <row r="85" spans="18:33" s="207" customFormat="1" ht="15" customHeight="1" x14ac:dyDescent="0.2">
      <c r="R85" s="192"/>
      <c r="S85" s="192"/>
      <c r="T85" s="192"/>
      <c r="U85" s="211"/>
      <c r="V85" s="211"/>
      <c r="W85" s="211"/>
      <c r="X85" s="154"/>
      <c r="Y85" s="154"/>
      <c r="Z85" s="154"/>
      <c r="AA85" s="154"/>
      <c r="AB85" s="154"/>
      <c r="AC85" s="154"/>
      <c r="AD85" s="154"/>
      <c r="AE85" s="154"/>
      <c r="AF85" s="154"/>
      <c r="AG85" s="154"/>
    </row>
    <row r="86" spans="18:33" s="207" customFormat="1" ht="15" customHeight="1" x14ac:dyDescent="0.2">
      <c r="R86" s="192"/>
      <c r="S86" s="192"/>
      <c r="T86" s="192"/>
      <c r="U86" s="211"/>
      <c r="V86" s="211"/>
      <c r="W86" s="211"/>
      <c r="X86" s="154"/>
      <c r="Y86" s="154"/>
      <c r="Z86" s="154"/>
      <c r="AA86" s="154"/>
      <c r="AB86" s="154"/>
      <c r="AC86" s="154"/>
      <c r="AD86" s="154"/>
      <c r="AE86" s="154"/>
      <c r="AF86" s="154"/>
      <c r="AG86" s="154"/>
    </row>
    <row r="87" spans="18:33" s="207" customFormat="1" ht="15" customHeight="1" x14ac:dyDescent="0.2">
      <c r="R87" s="192"/>
      <c r="S87" s="192"/>
      <c r="T87" s="192"/>
      <c r="U87" s="211"/>
      <c r="V87" s="211"/>
      <c r="W87" s="211"/>
      <c r="X87" s="154"/>
      <c r="Y87" s="154"/>
      <c r="Z87" s="154"/>
      <c r="AA87" s="154"/>
      <c r="AB87" s="154"/>
      <c r="AC87" s="154"/>
      <c r="AD87" s="154"/>
      <c r="AE87" s="154"/>
      <c r="AF87" s="154"/>
      <c r="AG87" s="154"/>
    </row>
    <row r="88" spans="18:33" s="207" customFormat="1" ht="15" customHeight="1" x14ac:dyDescent="0.2">
      <c r="R88" s="192"/>
      <c r="S88" s="192"/>
      <c r="T88" s="192"/>
      <c r="U88" s="211"/>
      <c r="V88" s="211"/>
      <c r="W88" s="211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</row>
    <row r="89" spans="18:33" s="207" customFormat="1" ht="15" customHeight="1" x14ac:dyDescent="0.2">
      <c r="R89" s="192"/>
      <c r="S89" s="192"/>
      <c r="T89" s="192"/>
      <c r="U89" s="211"/>
      <c r="V89" s="211"/>
      <c r="W89" s="211"/>
      <c r="X89" s="154"/>
      <c r="Y89" s="154"/>
      <c r="Z89" s="154"/>
      <c r="AA89" s="154"/>
      <c r="AB89" s="154"/>
      <c r="AC89" s="154"/>
      <c r="AD89" s="154"/>
      <c r="AE89" s="154"/>
      <c r="AF89" s="154"/>
      <c r="AG89" s="154"/>
    </row>
    <row r="90" spans="18:33" s="207" customFormat="1" ht="15" customHeight="1" x14ac:dyDescent="0.2">
      <c r="R90" s="192"/>
      <c r="S90" s="192"/>
      <c r="T90" s="192"/>
      <c r="U90" s="211"/>
      <c r="V90" s="211"/>
      <c r="W90" s="211"/>
      <c r="X90" s="154"/>
      <c r="Y90" s="154"/>
      <c r="Z90" s="154"/>
      <c r="AA90" s="154"/>
      <c r="AB90" s="154"/>
      <c r="AC90" s="154"/>
      <c r="AD90" s="154"/>
      <c r="AE90" s="154"/>
      <c r="AF90" s="154"/>
      <c r="AG90" s="154"/>
    </row>
    <row r="91" spans="18:33" s="207" customFormat="1" ht="15" customHeight="1" x14ac:dyDescent="0.2">
      <c r="R91" s="192"/>
      <c r="S91" s="192"/>
      <c r="T91" s="192"/>
      <c r="U91" s="211"/>
      <c r="V91" s="211"/>
      <c r="W91" s="211"/>
      <c r="X91" s="154"/>
      <c r="Y91" s="154"/>
      <c r="Z91" s="154"/>
      <c r="AA91" s="154"/>
      <c r="AB91" s="154"/>
      <c r="AC91" s="154"/>
      <c r="AD91" s="154"/>
      <c r="AE91" s="154"/>
      <c r="AF91" s="154"/>
      <c r="AG91" s="154"/>
    </row>
    <row r="92" spans="18:33" s="207" customFormat="1" ht="15" customHeight="1" x14ac:dyDescent="0.2">
      <c r="R92" s="192"/>
      <c r="S92" s="192"/>
      <c r="T92" s="192"/>
      <c r="U92" s="211"/>
      <c r="V92" s="211"/>
      <c r="W92" s="211"/>
      <c r="X92" s="154"/>
      <c r="Y92" s="154"/>
      <c r="Z92" s="154"/>
      <c r="AA92" s="154"/>
      <c r="AB92" s="154"/>
      <c r="AC92" s="154"/>
      <c r="AD92" s="154"/>
      <c r="AE92" s="154"/>
      <c r="AF92" s="154"/>
      <c r="AG92" s="154"/>
    </row>
    <row r="93" spans="18:33" s="207" customFormat="1" ht="15" customHeight="1" x14ac:dyDescent="0.2">
      <c r="R93" s="192"/>
      <c r="S93" s="192"/>
      <c r="T93" s="192"/>
      <c r="U93" s="211"/>
      <c r="V93" s="211"/>
      <c r="W93" s="211"/>
      <c r="X93" s="154"/>
      <c r="Y93" s="154"/>
      <c r="Z93" s="154"/>
      <c r="AA93" s="154"/>
      <c r="AB93" s="154"/>
      <c r="AC93" s="154"/>
      <c r="AD93" s="154"/>
      <c r="AE93" s="154"/>
      <c r="AF93" s="154"/>
      <c r="AG93" s="154"/>
    </row>
    <row r="94" spans="18:33" s="207" customFormat="1" ht="15" customHeight="1" x14ac:dyDescent="0.2">
      <c r="R94" s="192"/>
      <c r="S94" s="192"/>
      <c r="T94" s="192"/>
      <c r="U94" s="211"/>
      <c r="V94" s="211"/>
      <c r="W94" s="211"/>
      <c r="X94" s="154"/>
      <c r="Y94" s="154"/>
      <c r="Z94" s="154"/>
      <c r="AA94" s="154"/>
      <c r="AB94" s="154"/>
      <c r="AC94" s="154"/>
      <c r="AD94" s="154"/>
      <c r="AE94" s="154"/>
      <c r="AF94" s="154"/>
      <c r="AG94" s="154"/>
    </row>
    <row r="95" spans="18:33" s="207" customFormat="1" ht="15" customHeight="1" x14ac:dyDescent="0.2">
      <c r="R95" s="192"/>
      <c r="S95" s="192"/>
      <c r="T95" s="192"/>
      <c r="U95" s="211"/>
      <c r="V95" s="211"/>
      <c r="W95" s="211"/>
      <c r="X95" s="154"/>
      <c r="Y95" s="154"/>
      <c r="Z95" s="154"/>
      <c r="AA95" s="154"/>
      <c r="AB95" s="154"/>
      <c r="AC95" s="154"/>
      <c r="AD95" s="154"/>
      <c r="AE95" s="154"/>
      <c r="AF95" s="154"/>
      <c r="AG95" s="154"/>
    </row>
    <row r="96" spans="18:33" s="207" customFormat="1" ht="15" customHeight="1" x14ac:dyDescent="0.2">
      <c r="R96" s="192"/>
      <c r="S96" s="192"/>
      <c r="T96" s="192"/>
      <c r="U96" s="211"/>
      <c r="V96" s="211"/>
      <c r="W96" s="211"/>
      <c r="X96" s="154"/>
      <c r="Y96" s="154"/>
      <c r="Z96" s="154"/>
      <c r="AA96" s="154"/>
      <c r="AB96" s="154"/>
      <c r="AC96" s="154"/>
      <c r="AD96" s="154"/>
      <c r="AE96" s="154"/>
      <c r="AF96" s="154"/>
      <c r="AG96" s="154"/>
    </row>
    <row r="97" spans="18:33" s="207" customFormat="1" ht="15" customHeight="1" x14ac:dyDescent="0.2">
      <c r="R97" s="192"/>
      <c r="S97" s="192"/>
      <c r="T97" s="192"/>
      <c r="U97" s="211"/>
      <c r="V97" s="211"/>
      <c r="W97" s="211"/>
      <c r="X97" s="154"/>
      <c r="Y97" s="154"/>
      <c r="Z97" s="154"/>
      <c r="AA97" s="154"/>
      <c r="AB97" s="154"/>
      <c r="AC97" s="154"/>
      <c r="AD97" s="154"/>
      <c r="AE97" s="154"/>
      <c r="AF97" s="154"/>
      <c r="AG97" s="154"/>
    </row>
    <row r="98" spans="18:33" s="207" customFormat="1" ht="15" customHeight="1" x14ac:dyDescent="0.2">
      <c r="R98" s="192"/>
      <c r="S98" s="192"/>
      <c r="T98" s="192"/>
      <c r="U98" s="211"/>
      <c r="V98" s="211"/>
      <c r="W98" s="211"/>
      <c r="X98" s="154"/>
      <c r="Y98" s="154"/>
      <c r="Z98" s="154"/>
      <c r="AA98" s="154"/>
      <c r="AB98" s="154"/>
      <c r="AC98" s="154"/>
      <c r="AD98" s="154"/>
      <c r="AE98" s="154"/>
      <c r="AF98" s="154"/>
      <c r="AG98" s="154"/>
    </row>
    <row r="99" spans="18:33" s="207" customFormat="1" ht="15" customHeight="1" x14ac:dyDescent="0.2">
      <c r="R99" s="192"/>
      <c r="S99" s="192"/>
      <c r="T99" s="192"/>
      <c r="U99" s="211"/>
      <c r="V99" s="211"/>
      <c r="W99" s="211"/>
      <c r="X99" s="154"/>
      <c r="Y99" s="154"/>
      <c r="Z99" s="154"/>
      <c r="AA99" s="154"/>
      <c r="AB99" s="154"/>
      <c r="AC99" s="154"/>
      <c r="AD99" s="154"/>
      <c r="AE99" s="154"/>
      <c r="AF99" s="154"/>
      <c r="AG99" s="154"/>
    </row>
    <row r="100" spans="18:33" s="207" customFormat="1" ht="15" customHeight="1" x14ac:dyDescent="0.2">
      <c r="R100" s="192"/>
      <c r="S100" s="192"/>
      <c r="T100" s="192"/>
      <c r="U100" s="211"/>
      <c r="V100" s="211"/>
      <c r="W100" s="211"/>
      <c r="X100" s="154"/>
      <c r="Y100" s="154"/>
      <c r="Z100" s="154"/>
      <c r="AA100" s="154"/>
      <c r="AB100" s="154"/>
      <c r="AC100" s="154"/>
      <c r="AD100" s="154"/>
      <c r="AE100" s="154"/>
      <c r="AF100" s="154"/>
      <c r="AG100" s="154"/>
    </row>
    <row r="101" spans="18:33" s="207" customFormat="1" ht="15" customHeight="1" x14ac:dyDescent="0.2">
      <c r="R101" s="192"/>
      <c r="S101" s="192"/>
      <c r="T101" s="192"/>
      <c r="U101" s="211"/>
      <c r="V101" s="211"/>
      <c r="W101" s="211"/>
      <c r="X101" s="154"/>
      <c r="Y101" s="154"/>
      <c r="Z101" s="154"/>
      <c r="AA101" s="154"/>
      <c r="AB101" s="154"/>
      <c r="AC101" s="154"/>
      <c r="AD101" s="154"/>
      <c r="AE101" s="154"/>
      <c r="AF101" s="154"/>
      <c r="AG101" s="154"/>
    </row>
    <row r="102" spans="18:33" s="207" customFormat="1" ht="15" customHeight="1" x14ac:dyDescent="0.2">
      <c r="R102" s="192"/>
      <c r="S102" s="192"/>
      <c r="T102" s="192"/>
      <c r="U102" s="211"/>
      <c r="V102" s="211"/>
      <c r="W102" s="211"/>
      <c r="X102" s="154"/>
      <c r="Y102" s="154"/>
      <c r="Z102" s="154"/>
      <c r="AA102" s="154"/>
      <c r="AB102" s="154"/>
      <c r="AC102" s="154"/>
      <c r="AD102" s="154"/>
      <c r="AE102" s="154"/>
      <c r="AF102" s="154"/>
      <c r="AG102" s="154"/>
    </row>
    <row r="103" spans="18:33" s="207" customFormat="1" ht="15" customHeight="1" x14ac:dyDescent="0.2">
      <c r="R103" s="192"/>
      <c r="S103" s="192"/>
      <c r="T103" s="192"/>
      <c r="U103" s="211"/>
      <c r="V103" s="211"/>
      <c r="W103" s="211"/>
      <c r="X103" s="154"/>
      <c r="Y103" s="154"/>
      <c r="Z103" s="154"/>
      <c r="AA103" s="154"/>
      <c r="AB103" s="154"/>
      <c r="AC103" s="154"/>
      <c r="AD103" s="154"/>
      <c r="AE103" s="154"/>
      <c r="AF103" s="154"/>
      <c r="AG103" s="154"/>
    </row>
    <row r="104" spans="18:33" s="207" customFormat="1" ht="15" customHeight="1" x14ac:dyDescent="0.2">
      <c r="R104" s="192"/>
      <c r="S104" s="192"/>
      <c r="T104" s="192"/>
      <c r="U104" s="211"/>
      <c r="V104" s="211"/>
      <c r="W104" s="211"/>
      <c r="X104" s="154"/>
      <c r="Y104" s="154"/>
      <c r="Z104" s="154"/>
      <c r="AA104" s="154"/>
      <c r="AB104" s="154"/>
      <c r="AC104" s="154"/>
      <c r="AD104" s="154"/>
      <c r="AE104" s="154"/>
      <c r="AF104" s="154"/>
      <c r="AG104" s="154"/>
    </row>
    <row r="105" spans="18:33" s="207" customFormat="1" ht="15" customHeight="1" x14ac:dyDescent="0.2">
      <c r="R105" s="203"/>
      <c r="S105" s="203"/>
      <c r="T105" s="203"/>
      <c r="U105" s="211"/>
      <c r="V105" s="211"/>
      <c r="W105" s="211"/>
      <c r="X105" s="154"/>
      <c r="Y105" s="154"/>
      <c r="Z105" s="154"/>
      <c r="AA105" s="154"/>
      <c r="AB105" s="154"/>
      <c r="AC105" s="154"/>
      <c r="AD105" s="154"/>
      <c r="AE105" s="154"/>
      <c r="AF105" s="154"/>
      <c r="AG105" s="154"/>
    </row>
    <row r="106" spans="18:33" s="207" customFormat="1" ht="15" customHeight="1" x14ac:dyDescent="0.2">
      <c r="R106" s="203"/>
      <c r="S106" s="203"/>
      <c r="T106" s="203"/>
      <c r="U106" s="211"/>
      <c r="V106" s="211"/>
      <c r="W106" s="211"/>
      <c r="X106" s="154"/>
      <c r="Y106" s="154"/>
      <c r="Z106" s="154"/>
      <c r="AA106" s="154"/>
      <c r="AB106" s="154"/>
      <c r="AC106" s="154"/>
      <c r="AD106" s="154"/>
      <c r="AE106" s="154"/>
      <c r="AF106" s="154"/>
      <c r="AG106" s="154"/>
    </row>
    <row r="107" spans="18:33" s="207" customFormat="1" ht="15" customHeight="1" x14ac:dyDescent="0.2">
      <c r="R107" s="203"/>
      <c r="S107" s="203"/>
      <c r="T107" s="203"/>
      <c r="U107" s="211"/>
      <c r="V107" s="211"/>
      <c r="W107" s="211"/>
      <c r="X107" s="154"/>
      <c r="Y107" s="154"/>
      <c r="Z107" s="154"/>
      <c r="AA107" s="154"/>
      <c r="AB107" s="154"/>
      <c r="AC107" s="154"/>
      <c r="AD107" s="154"/>
      <c r="AE107" s="154"/>
      <c r="AF107" s="154"/>
      <c r="AG107" s="154"/>
    </row>
    <row r="108" spans="18:33" s="207" customFormat="1" ht="15" customHeight="1" x14ac:dyDescent="0.2">
      <c r="R108" s="203"/>
      <c r="S108" s="203"/>
      <c r="T108" s="203"/>
      <c r="U108" s="211"/>
      <c r="V108" s="211"/>
      <c r="W108" s="211"/>
      <c r="X108" s="154"/>
      <c r="Y108" s="154"/>
      <c r="Z108" s="154"/>
      <c r="AA108" s="154"/>
      <c r="AB108" s="154"/>
      <c r="AC108" s="154"/>
      <c r="AD108" s="154"/>
      <c r="AE108" s="154"/>
      <c r="AF108" s="154"/>
      <c r="AG108" s="154"/>
    </row>
    <row r="109" spans="18:33" s="207" customFormat="1" ht="15" customHeight="1" x14ac:dyDescent="0.2">
      <c r="R109" s="203"/>
      <c r="S109" s="203"/>
      <c r="T109" s="203"/>
      <c r="U109" s="211"/>
      <c r="V109" s="211"/>
      <c r="W109" s="211"/>
      <c r="X109" s="154"/>
      <c r="Y109" s="154"/>
      <c r="Z109" s="154"/>
      <c r="AA109" s="154"/>
      <c r="AB109" s="154"/>
      <c r="AC109" s="154"/>
      <c r="AD109" s="154"/>
      <c r="AE109" s="154"/>
      <c r="AF109" s="154"/>
      <c r="AG109" s="154"/>
    </row>
    <row r="110" spans="18:33" s="207" customFormat="1" ht="15" customHeight="1" x14ac:dyDescent="0.2">
      <c r="R110" s="203"/>
      <c r="S110" s="203"/>
      <c r="T110" s="203"/>
      <c r="U110" s="211"/>
      <c r="V110" s="211"/>
      <c r="W110" s="211"/>
      <c r="X110" s="154"/>
      <c r="Y110" s="154"/>
      <c r="Z110" s="154"/>
      <c r="AA110" s="154"/>
      <c r="AB110" s="154"/>
      <c r="AC110" s="154"/>
      <c r="AD110" s="154"/>
      <c r="AE110" s="154"/>
      <c r="AF110" s="154"/>
      <c r="AG110" s="154"/>
    </row>
    <row r="111" spans="18:33" s="207" customFormat="1" ht="15" customHeight="1" x14ac:dyDescent="0.2">
      <c r="R111" s="203"/>
      <c r="S111" s="203"/>
      <c r="T111" s="203"/>
      <c r="U111" s="211"/>
      <c r="V111" s="211"/>
      <c r="W111" s="211"/>
      <c r="X111" s="154"/>
      <c r="Y111" s="154"/>
      <c r="Z111" s="154"/>
      <c r="AA111" s="154"/>
      <c r="AB111" s="154"/>
      <c r="AC111" s="154"/>
      <c r="AD111" s="154"/>
      <c r="AE111" s="154"/>
      <c r="AF111" s="154"/>
      <c r="AG111" s="154"/>
    </row>
    <row r="112" spans="18:33" s="207" customFormat="1" ht="15" customHeight="1" x14ac:dyDescent="0.2">
      <c r="R112" s="203"/>
      <c r="S112" s="203"/>
      <c r="T112" s="203"/>
      <c r="U112" s="211"/>
      <c r="V112" s="211"/>
      <c r="W112" s="211"/>
      <c r="X112" s="154"/>
      <c r="Y112" s="154"/>
      <c r="Z112" s="154"/>
      <c r="AA112" s="154"/>
      <c r="AB112" s="154"/>
      <c r="AC112" s="154"/>
      <c r="AD112" s="154"/>
      <c r="AE112" s="154"/>
      <c r="AF112" s="154"/>
      <c r="AG112" s="154"/>
    </row>
    <row r="113" spans="24:33" s="207" customFormat="1" ht="15" customHeight="1" x14ac:dyDescent="0.2">
      <c r="X113" s="154"/>
      <c r="Y113" s="154"/>
      <c r="Z113" s="154"/>
      <c r="AA113" s="154"/>
      <c r="AB113" s="154"/>
      <c r="AC113" s="154"/>
      <c r="AD113" s="154"/>
      <c r="AE113" s="154"/>
      <c r="AF113" s="154"/>
      <c r="AG113" s="154"/>
    </row>
    <row r="114" spans="24:33" s="207" customFormat="1" ht="15" customHeight="1" x14ac:dyDescent="0.2">
      <c r="X114" s="154"/>
      <c r="Y114" s="154"/>
      <c r="Z114" s="154"/>
      <c r="AA114" s="154"/>
      <c r="AB114" s="154"/>
      <c r="AC114" s="154"/>
      <c r="AD114" s="154"/>
      <c r="AE114" s="154"/>
      <c r="AF114" s="154"/>
      <c r="AG114" s="154"/>
    </row>
    <row r="115" spans="24:33" s="207" customFormat="1" ht="15" customHeight="1" x14ac:dyDescent="0.2">
      <c r="X115" s="154"/>
      <c r="Y115" s="154"/>
      <c r="Z115" s="154"/>
      <c r="AA115" s="154"/>
      <c r="AB115" s="154"/>
      <c r="AC115" s="154"/>
      <c r="AD115" s="154"/>
      <c r="AE115" s="154"/>
      <c r="AF115" s="154"/>
      <c r="AG115" s="154"/>
    </row>
    <row r="116" spans="24:33" s="207" customFormat="1" ht="15" customHeight="1" x14ac:dyDescent="0.2">
      <c r="X116" s="154"/>
      <c r="Y116" s="154"/>
      <c r="Z116" s="154"/>
      <c r="AA116" s="154"/>
      <c r="AB116" s="154"/>
      <c r="AC116" s="154"/>
      <c r="AD116" s="154"/>
      <c r="AE116" s="154"/>
      <c r="AF116" s="154"/>
      <c r="AG116" s="154"/>
    </row>
    <row r="117" spans="24:33" s="207" customFormat="1" ht="15" customHeight="1" x14ac:dyDescent="0.2">
      <c r="X117" s="154"/>
      <c r="Y117" s="154"/>
      <c r="Z117" s="154"/>
      <c r="AA117" s="154"/>
      <c r="AB117" s="154"/>
      <c r="AC117" s="154"/>
      <c r="AD117" s="154"/>
      <c r="AE117" s="154"/>
      <c r="AF117" s="154"/>
      <c r="AG117" s="154"/>
    </row>
    <row r="118" spans="24:33" s="207" customFormat="1" ht="15" customHeight="1" x14ac:dyDescent="0.2">
      <c r="X118" s="154"/>
      <c r="Y118" s="154"/>
      <c r="Z118" s="154"/>
      <c r="AA118" s="154"/>
      <c r="AB118" s="154"/>
      <c r="AC118" s="154"/>
      <c r="AD118" s="154"/>
      <c r="AE118" s="154"/>
      <c r="AF118" s="154"/>
      <c r="AG118" s="154"/>
    </row>
    <row r="119" spans="24:33" s="207" customFormat="1" ht="15" customHeight="1" x14ac:dyDescent="0.2">
      <c r="X119" s="154"/>
      <c r="Y119" s="154"/>
      <c r="Z119" s="154"/>
      <c r="AA119" s="154"/>
      <c r="AB119" s="154"/>
      <c r="AC119" s="154"/>
      <c r="AD119" s="154"/>
      <c r="AE119" s="154"/>
      <c r="AF119" s="154"/>
      <c r="AG119" s="154"/>
    </row>
    <row r="120" spans="24:33" s="207" customFormat="1" ht="15" customHeight="1" x14ac:dyDescent="0.2">
      <c r="X120" s="154"/>
      <c r="Y120" s="154"/>
      <c r="Z120" s="154"/>
      <c r="AA120" s="154"/>
      <c r="AB120" s="154"/>
      <c r="AC120" s="154"/>
      <c r="AD120" s="154"/>
      <c r="AE120" s="154"/>
      <c r="AF120" s="154"/>
      <c r="AG120" s="154"/>
    </row>
    <row r="121" spans="24:33" s="207" customFormat="1" ht="15" customHeight="1" x14ac:dyDescent="0.2">
      <c r="X121" s="154"/>
      <c r="Y121" s="154"/>
      <c r="Z121" s="154"/>
      <c r="AA121" s="154"/>
      <c r="AB121" s="154"/>
      <c r="AC121" s="154"/>
      <c r="AD121" s="154"/>
      <c r="AE121" s="154"/>
      <c r="AF121" s="154"/>
      <c r="AG121" s="154"/>
    </row>
    <row r="122" spans="24:33" s="207" customFormat="1" ht="15" customHeight="1" x14ac:dyDescent="0.2">
      <c r="X122" s="154"/>
      <c r="Y122" s="154"/>
      <c r="Z122" s="154"/>
      <c r="AA122" s="154"/>
      <c r="AB122" s="154"/>
      <c r="AC122" s="154"/>
      <c r="AD122" s="154"/>
      <c r="AE122" s="154"/>
      <c r="AF122" s="154"/>
      <c r="AG122" s="154"/>
    </row>
    <row r="123" spans="24:33" s="207" customFormat="1" ht="15" customHeight="1" x14ac:dyDescent="0.2">
      <c r="X123" s="154"/>
      <c r="Y123" s="154"/>
      <c r="Z123" s="154"/>
      <c r="AA123" s="154"/>
      <c r="AB123" s="154"/>
      <c r="AC123" s="154"/>
      <c r="AD123" s="154"/>
      <c r="AE123" s="154"/>
      <c r="AF123" s="154"/>
      <c r="AG123" s="154"/>
    </row>
    <row r="124" spans="24:33" s="207" customFormat="1" ht="15" customHeight="1" x14ac:dyDescent="0.2">
      <c r="X124" s="154"/>
      <c r="Y124" s="154"/>
      <c r="Z124" s="154"/>
      <c r="AA124" s="154"/>
      <c r="AB124" s="154"/>
      <c r="AC124" s="154"/>
      <c r="AD124" s="154"/>
      <c r="AE124" s="154"/>
      <c r="AF124" s="154"/>
      <c r="AG124" s="154"/>
    </row>
    <row r="125" spans="24:33" s="207" customFormat="1" ht="15" customHeight="1" x14ac:dyDescent="0.2">
      <c r="X125" s="154"/>
      <c r="Y125" s="154"/>
      <c r="Z125" s="154"/>
      <c r="AA125" s="154"/>
      <c r="AB125" s="154"/>
      <c r="AC125" s="154"/>
      <c r="AD125" s="154"/>
      <c r="AE125" s="154"/>
      <c r="AF125" s="154"/>
      <c r="AG125" s="154"/>
    </row>
    <row r="126" spans="24:33" s="207" customFormat="1" ht="15" customHeight="1" x14ac:dyDescent="0.2">
      <c r="X126" s="154"/>
      <c r="Y126" s="154"/>
      <c r="Z126" s="154"/>
      <c r="AA126" s="154"/>
      <c r="AB126" s="154"/>
      <c r="AC126" s="154"/>
      <c r="AD126" s="154"/>
      <c r="AE126" s="154"/>
      <c r="AF126" s="154"/>
      <c r="AG126" s="154"/>
    </row>
    <row r="127" spans="24:33" s="207" customFormat="1" ht="15" customHeight="1" x14ac:dyDescent="0.2">
      <c r="X127" s="154"/>
      <c r="Y127" s="154"/>
      <c r="Z127" s="154"/>
      <c r="AA127" s="154"/>
      <c r="AB127" s="154"/>
      <c r="AC127" s="154"/>
      <c r="AD127" s="154"/>
      <c r="AE127" s="154"/>
      <c r="AF127" s="154"/>
      <c r="AG127" s="154"/>
    </row>
    <row r="128" spans="24:33" s="207" customFormat="1" ht="15" customHeight="1" x14ac:dyDescent="0.2">
      <c r="X128" s="154"/>
      <c r="Y128" s="154"/>
      <c r="Z128" s="154"/>
      <c r="AA128" s="154"/>
      <c r="AB128" s="154"/>
      <c r="AC128" s="154"/>
      <c r="AD128" s="154"/>
      <c r="AE128" s="154"/>
      <c r="AF128" s="154"/>
      <c r="AG128" s="154"/>
    </row>
    <row r="129" spans="24:33" s="207" customFormat="1" ht="15" customHeight="1" x14ac:dyDescent="0.2">
      <c r="X129" s="154"/>
      <c r="Y129" s="154"/>
      <c r="Z129" s="154"/>
      <c r="AA129" s="154"/>
      <c r="AB129" s="154"/>
      <c r="AC129" s="154"/>
      <c r="AD129" s="154"/>
      <c r="AE129" s="154"/>
      <c r="AF129" s="154"/>
      <c r="AG129" s="154"/>
    </row>
    <row r="130" spans="24:33" s="207" customFormat="1" ht="15" customHeight="1" x14ac:dyDescent="0.2">
      <c r="X130" s="154"/>
      <c r="Y130" s="154"/>
      <c r="Z130" s="154"/>
      <c r="AA130" s="154"/>
      <c r="AB130" s="154"/>
      <c r="AC130" s="154"/>
      <c r="AD130" s="154"/>
      <c r="AE130" s="154"/>
      <c r="AF130" s="154"/>
      <c r="AG130" s="154"/>
    </row>
    <row r="131" spans="24:33" s="207" customFormat="1" ht="15" customHeight="1" x14ac:dyDescent="0.2">
      <c r="X131" s="154"/>
      <c r="Y131" s="154"/>
      <c r="Z131" s="154"/>
      <c r="AA131" s="154"/>
      <c r="AB131" s="154"/>
      <c r="AC131" s="154"/>
      <c r="AD131" s="154"/>
      <c r="AE131" s="154"/>
      <c r="AF131" s="154"/>
      <c r="AG131" s="154"/>
    </row>
    <row r="132" spans="24:33" s="207" customFormat="1" ht="15" customHeight="1" x14ac:dyDescent="0.2">
      <c r="X132" s="154"/>
      <c r="Y132" s="154"/>
      <c r="Z132" s="154"/>
      <c r="AA132" s="154"/>
      <c r="AB132" s="154"/>
      <c r="AC132" s="154"/>
      <c r="AD132" s="154"/>
      <c r="AE132" s="154"/>
      <c r="AF132" s="154"/>
      <c r="AG132" s="154"/>
    </row>
    <row r="133" spans="24:33" s="207" customFormat="1" ht="15" customHeight="1" x14ac:dyDescent="0.2">
      <c r="X133" s="154"/>
      <c r="Y133" s="154"/>
      <c r="Z133" s="154"/>
      <c r="AA133" s="154"/>
      <c r="AB133" s="154"/>
      <c r="AC133" s="154"/>
      <c r="AD133" s="154"/>
      <c r="AE133" s="154"/>
      <c r="AF133" s="154"/>
      <c r="AG133" s="154"/>
    </row>
    <row r="134" spans="24:33" s="207" customFormat="1" ht="15" customHeight="1" x14ac:dyDescent="0.2">
      <c r="X134" s="154"/>
      <c r="Y134" s="154"/>
      <c r="Z134" s="154"/>
      <c r="AA134" s="154"/>
      <c r="AB134" s="154"/>
      <c r="AC134" s="154"/>
      <c r="AD134" s="154"/>
      <c r="AE134" s="154"/>
      <c r="AF134" s="154"/>
      <c r="AG134" s="154"/>
    </row>
    <row r="135" spans="24:33" s="207" customFormat="1" ht="15" customHeight="1" x14ac:dyDescent="0.2">
      <c r="X135" s="154"/>
      <c r="Y135" s="154"/>
      <c r="Z135" s="154"/>
      <c r="AA135" s="154"/>
      <c r="AB135" s="154"/>
      <c r="AC135" s="154"/>
      <c r="AD135" s="154"/>
      <c r="AE135" s="154"/>
      <c r="AF135" s="154"/>
      <c r="AG135" s="154"/>
    </row>
    <row r="136" spans="24:33" s="207" customFormat="1" ht="15" customHeight="1" x14ac:dyDescent="0.2">
      <c r="X136" s="154"/>
      <c r="Y136" s="154"/>
      <c r="Z136" s="154"/>
      <c r="AA136" s="154"/>
      <c r="AB136" s="154"/>
      <c r="AC136" s="154"/>
      <c r="AD136" s="154"/>
      <c r="AE136" s="154"/>
      <c r="AF136" s="154"/>
      <c r="AG136" s="154"/>
    </row>
    <row r="137" spans="24:33" s="207" customFormat="1" ht="15" customHeight="1" x14ac:dyDescent="0.2">
      <c r="X137" s="154"/>
      <c r="Y137" s="154"/>
      <c r="Z137" s="154"/>
      <c r="AA137" s="154"/>
      <c r="AB137" s="154"/>
      <c r="AC137" s="154"/>
      <c r="AD137" s="154"/>
      <c r="AE137" s="154"/>
      <c r="AF137" s="154"/>
      <c r="AG137" s="154"/>
    </row>
    <row r="138" spans="24:33" s="207" customFormat="1" ht="15" customHeight="1" x14ac:dyDescent="0.2">
      <c r="X138" s="154"/>
      <c r="Y138" s="154"/>
      <c r="Z138" s="154"/>
      <c r="AA138" s="154"/>
      <c r="AB138" s="154"/>
      <c r="AC138" s="154"/>
      <c r="AD138" s="154"/>
      <c r="AE138" s="154"/>
      <c r="AF138" s="154"/>
      <c r="AG138" s="154"/>
    </row>
    <row r="139" spans="24:33" s="207" customFormat="1" ht="15" customHeight="1" x14ac:dyDescent="0.2">
      <c r="X139" s="154"/>
      <c r="Y139" s="154"/>
      <c r="Z139" s="154"/>
      <c r="AA139" s="154"/>
      <c r="AB139" s="154"/>
      <c r="AC139" s="154"/>
      <c r="AD139" s="154"/>
      <c r="AE139" s="154"/>
      <c r="AF139" s="154"/>
      <c r="AG139" s="154"/>
    </row>
    <row r="140" spans="24:33" s="207" customFormat="1" ht="15" customHeight="1" x14ac:dyDescent="0.2">
      <c r="X140" s="154"/>
      <c r="Y140" s="154"/>
      <c r="Z140" s="154"/>
      <c r="AA140" s="154"/>
      <c r="AB140" s="154"/>
      <c r="AC140" s="154"/>
      <c r="AD140" s="154"/>
      <c r="AE140" s="154"/>
      <c r="AF140" s="154"/>
      <c r="AG140" s="154"/>
    </row>
    <row r="141" spans="24:33" s="207" customFormat="1" ht="15" customHeight="1" x14ac:dyDescent="0.2">
      <c r="X141" s="154"/>
      <c r="Y141" s="154"/>
      <c r="Z141" s="154"/>
      <c r="AA141" s="154"/>
      <c r="AB141" s="154"/>
      <c r="AC141" s="154"/>
      <c r="AD141" s="154"/>
      <c r="AE141" s="154"/>
      <c r="AF141" s="154"/>
      <c r="AG141" s="154"/>
    </row>
    <row r="142" spans="24:33" s="207" customFormat="1" ht="15" customHeight="1" x14ac:dyDescent="0.2">
      <c r="X142" s="154"/>
      <c r="Y142" s="154"/>
      <c r="Z142" s="154"/>
      <c r="AA142" s="154"/>
      <c r="AB142" s="154"/>
      <c r="AC142" s="154"/>
      <c r="AD142" s="154"/>
      <c r="AE142" s="154"/>
      <c r="AF142" s="154"/>
      <c r="AG142" s="154"/>
    </row>
    <row r="143" spans="24:33" s="207" customFormat="1" ht="15" customHeight="1" x14ac:dyDescent="0.2">
      <c r="X143" s="154"/>
      <c r="Y143" s="154"/>
      <c r="Z143" s="154"/>
      <c r="AA143" s="154"/>
      <c r="AB143" s="154"/>
      <c r="AC143" s="154"/>
      <c r="AD143" s="154"/>
      <c r="AE143" s="154"/>
      <c r="AF143" s="154"/>
      <c r="AG143" s="154"/>
    </row>
    <row r="144" spans="24:33" s="207" customFormat="1" ht="15" customHeight="1" x14ac:dyDescent="0.2">
      <c r="X144" s="154"/>
      <c r="Y144" s="154"/>
      <c r="Z144" s="154"/>
      <c r="AA144" s="154"/>
      <c r="AB144" s="154"/>
      <c r="AC144" s="154"/>
      <c r="AD144" s="154"/>
      <c r="AE144" s="154"/>
      <c r="AF144" s="154"/>
      <c r="AG144" s="154"/>
    </row>
    <row r="145" spans="24:33" s="207" customFormat="1" ht="15" customHeight="1" x14ac:dyDescent="0.2">
      <c r="X145" s="154"/>
      <c r="Y145" s="154"/>
      <c r="Z145" s="154"/>
      <c r="AA145" s="154"/>
      <c r="AB145" s="154"/>
      <c r="AC145" s="154"/>
      <c r="AD145" s="154"/>
      <c r="AE145" s="154"/>
      <c r="AF145" s="154"/>
      <c r="AG145" s="154"/>
    </row>
    <row r="146" spans="24:33" s="207" customFormat="1" ht="15" customHeight="1" x14ac:dyDescent="0.2">
      <c r="X146" s="154"/>
      <c r="Y146" s="154"/>
      <c r="Z146" s="154"/>
      <c r="AA146" s="154"/>
      <c r="AB146" s="154"/>
      <c r="AC146" s="154"/>
      <c r="AD146" s="154"/>
      <c r="AE146" s="154"/>
      <c r="AF146" s="154"/>
      <c r="AG146" s="154"/>
    </row>
    <row r="147" spans="24:33" s="207" customFormat="1" ht="15" customHeight="1" x14ac:dyDescent="0.2">
      <c r="X147" s="154"/>
      <c r="Y147" s="154"/>
      <c r="Z147" s="154"/>
      <c r="AA147" s="154"/>
      <c r="AB147" s="154"/>
      <c r="AC147" s="154"/>
      <c r="AD147" s="154"/>
      <c r="AE147" s="154"/>
      <c r="AF147" s="154"/>
      <c r="AG147" s="154"/>
    </row>
    <row r="148" spans="24:33" s="207" customFormat="1" ht="15" customHeight="1" x14ac:dyDescent="0.2">
      <c r="X148" s="154"/>
      <c r="Y148" s="154"/>
      <c r="Z148" s="154"/>
      <c r="AA148" s="154"/>
      <c r="AB148" s="154"/>
      <c r="AC148" s="154"/>
      <c r="AD148" s="154"/>
      <c r="AE148" s="154"/>
      <c r="AF148" s="154"/>
      <c r="AG148" s="154"/>
    </row>
    <row r="149" spans="24:33" s="207" customFormat="1" ht="15" customHeight="1" x14ac:dyDescent="0.2">
      <c r="X149" s="154"/>
      <c r="Y149" s="154"/>
      <c r="Z149" s="154"/>
      <c r="AA149" s="154"/>
      <c r="AB149" s="154"/>
      <c r="AC149" s="154"/>
      <c r="AD149" s="154"/>
      <c r="AE149" s="154"/>
      <c r="AF149" s="154"/>
      <c r="AG149" s="154"/>
    </row>
    <row r="150" spans="24:33" s="207" customFormat="1" ht="15" customHeight="1" x14ac:dyDescent="0.2">
      <c r="X150" s="154"/>
      <c r="Y150" s="154"/>
      <c r="Z150" s="154"/>
      <c r="AA150" s="154"/>
      <c r="AB150" s="154"/>
      <c r="AC150" s="154"/>
      <c r="AD150" s="154"/>
      <c r="AE150" s="154"/>
      <c r="AF150" s="154"/>
      <c r="AG150" s="154"/>
    </row>
    <row r="151" spans="24:33" s="207" customFormat="1" ht="15" customHeight="1" x14ac:dyDescent="0.2">
      <c r="X151" s="154"/>
      <c r="Y151" s="154"/>
      <c r="Z151" s="154"/>
      <c r="AA151" s="154"/>
      <c r="AB151" s="154"/>
      <c r="AC151" s="154"/>
      <c r="AD151" s="154"/>
      <c r="AE151" s="154"/>
      <c r="AF151" s="154"/>
      <c r="AG151" s="154"/>
    </row>
    <row r="152" spans="24:33" s="207" customFormat="1" ht="15" customHeight="1" x14ac:dyDescent="0.2">
      <c r="X152" s="154"/>
      <c r="Y152" s="154"/>
      <c r="Z152" s="154"/>
      <c r="AA152" s="154"/>
      <c r="AB152" s="154"/>
      <c r="AC152" s="154"/>
      <c r="AD152" s="154"/>
      <c r="AE152" s="154"/>
      <c r="AF152" s="154"/>
      <c r="AG152" s="154"/>
    </row>
    <row r="153" spans="24:33" s="207" customFormat="1" ht="15" customHeight="1" x14ac:dyDescent="0.2">
      <c r="X153" s="154"/>
      <c r="Y153" s="154"/>
      <c r="Z153" s="154"/>
      <c r="AA153" s="154"/>
      <c r="AB153" s="154"/>
      <c r="AC153" s="154"/>
      <c r="AD153" s="154"/>
      <c r="AE153" s="154"/>
      <c r="AF153" s="154"/>
      <c r="AG153" s="154"/>
    </row>
    <row r="154" spans="24:33" s="207" customFormat="1" ht="15" customHeight="1" x14ac:dyDescent="0.2">
      <c r="X154" s="154"/>
      <c r="Y154" s="154"/>
      <c r="Z154" s="154"/>
      <c r="AA154" s="154"/>
      <c r="AB154" s="154"/>
      <c r="AC154" s="154"/>
      <c r="AD154" s="154"/>
      <c r="AE154" s="154"/>
      <c r="AF154" s="154"/>
      <c r="AG154" s="154"/>
    </row>
    <row r="155" spans="24:33" s="207" customFormat="1" ht="15" customHeight="1" x14ac:dyDescent="0.2">
      <c r="X155" s="154"/>
      <c r="Y155" s="154"/>
      <c r="Z155" s="154"/>
      <c r="AA155" s="154"/>
      <c r="AB155" s="154"/>
      <c r="AC155" s="154"/>
      <c r="AD155" s="154"/>
      <c r="AE155" s="154"/>
      <c r="AF155" s="154"/>
      <c r="AG155" s="154"/>
    </row>
    <row r="156" spans="24:33" s="207" customFormat="1" ht="15" customHeight="1" x14ac:dyDescent="0.2">
      <c r="X156" s="154"/>
      <c r="Y156" s="154"/>
      <c r="Z156" s="154"/>
      <c r="AA156" s="154"/>
      <c r="AB156" s="154"/>
      <c r="AC156" s="154"/>
      <c r="AD156" s="154"/>
      <c r="AE156" s="154"/>
      <c r="AF156" s="154"/>
      <c r="AG156" s="154"/>
    </row>
    <row r="157" spans="24:33" s="207" customFormat="1" ht="15" customHeight="1" x14ac:dyDescent="0.2">
      <c r="X157" s="154"/>
      <c r="Y157" s="154"/>
      <c r="Z157" s="154"/>
      <c r="AA157" s="154"/>
      <c r="AB157" s="154"/>
      <c r="AC157" s="154"/>
      <c r="AD157" s="154"/>
      <c r="AE157" s="154"/>
      <c r="AF157" s="154"/>
      <c r="AG157" s="154"/>
    </row>
    <row r="158" spans="24:33" s="207" customFormat="1" ht="15" customHeight="1" x14ac:dyDescent="0.2">
      <c r="X158" s="154"/>
      <c r="Y158" s="154"/>
      <c r="Z158" s="154"/>
      <c r="AA158" s="154"/>
      <c r="AB158" s="154"/>
      <c r="AC158" s="154"/>
      <c r="AD158" s="154"/>
      <c r="AE158" s="154"/>
      <c r="AF158" s="154"/>
      <c r="AG158" s="154"/>
    </row>
    <row r="159" spans="24:33" s="207" customFormat="1" ht="15" customHeight="1" x14ac:dyDescent="0.2">
      <c r="X159" s="154"/>
      <c r="Y159" s="154"/>
      <c r="Z159" s="154"/>
      <c r="AA159" s="154"/>
      <c r="AB159" s="154"/>
      <c r="AC159" s="154"/>
      <c r="AD159" s="154"/>
      <c r="AE159" s="154"/>
      <c r="AF159" s="154"/>
      <c r="AG159" s="154"/>
    </row>
    <row r="160" spans="24:33" s="207" customFormat="1" ht="15" customHeight="1" x14ac:dyDescent="0.2">
      <c r="X160" s="154"/>
      <c r="Y160" s="154"/>
      <c r="Z160" s="154"/>
      <c r="AA160" s="154"/>
      <c r="AB160" s="154"/>
      <c r="AC160" s="154"/>
      <c r="AD160" s="154"/>
      <c r="AE160" s="154"/>
      <c r="AF160" s="154"/>
      <c r="AG160" s="154"/>
    </row>
    <row r="161" spans="24:33" s="207" customFormat="1" ht="15" customHeight="1" x14ac:dyDescent="0.2">
      <c r="X161" s="154"/>
      <c r="Y161" s="154"/>
      <c r="Z161" s="154"/>
      <c r="AA161" s="154"/>
      <c r="AB161" s="154"/>
      <c r="AC161" s="154"/>
      <c r="AD161" s="154"/>
      <c r="AE161" s="154"/>
      <c r="AF161" s="154"/>
      <c r="AG161" s="154"/>
    </row>
    <row r="162" spans="24:33" s="207" customFormat="1" ht="15" customHeight="1" x14ac:dyDescent="0.2">
      <c r="X162" s="154"/>
      <c r="Y162" s="154"/>
      <c r="Z162" s="154"/>
      <c r="AA162" s="154"/>
      <c r="AB162" s="154"/>
      <c r="AC162" s="154"/>
      <c r="AD162" s="154"/>
      <c r="AE162" s="154"/>
      <c r="AF162" s="154"/>
      <c r="AG162" s="154"/>
    </row>
    <row r="163" spans="24:33" s="207" customFormat="1" ht="15" customHeight="1" x14ac:dyDescent="0.2">
      <c r="X163" s="154"/>
      <c r="Y163" s="154"/>
      <c r="Z163" s="154"/>
      <c r="AA163" s="154"/>
      <c r="AB163" s="154"/>
      <c r="AC163" s="154"/>
      <c r="AD163" s="154"/>
      <c r="AE163" s="154"/>
      <c r="AF163" s="154"/>
      <c r="AG163" s="154"/>
    </row>
    <row r="164" spans="24:33" s="207" customFormat="1" ht="15" customHeight="1" x14ac:dyDescent="0.2">
      <c r="X164" s="154"/>
      <c r="Y164" s="154"/>
      <c r="Z164" s="154"/>
      <c r="AA164" s="154"/>
      <c r="AB164" s="154"/>
      <c r="AC164" s="154"/>
      <c r="AD164" s="154"/>
      <c r="AE164" s="154"/>
      <c r="AF164" s="154"/>
      <c r="AG164" s="154"/>
    </row>
    <row r="165" spans="24:33" s="207" customFormat="1" ht="15" customHeight="1" x14ac:dyDescent="0.2">
      <c r="X165" s="154"/>
      <c r="Y165" s="154"/>
      <c r="Z165" s="154"/>
      <c r="AA165" s="154"/>
      <c r="AB165" s="154"/>
      <c r="AC165" s="154"/>
      <c r="AD165" s="154"/>
      <c r="AE165" s="154"/>
      <c r="AF165" s="154"/>
      <c r="AG165" s="154"/>
    </row>
    <row r="166" spans="24:33" s="207" customFormat="1" ht="15" customHeight="1" x14ac:dyDescent="0.2">
      <c r="X166" s="154"/>
      <c r="Y166" s="154"/>
      <c r="Z166" s="154"/>
      <c r="AA166" s="154"/>
      <c r="AB166" s="154"/>
      <c r="AC166" s="154"/>
      <c r="AD166" s="154"/>
      <c r="AE166" s="154"/>
      <c r="AF166" s="154"/>
      <c r="AG166" s="154"/>
    </row>
    <row r="167" spans="24:33" s="207" customFormat="1" ht="15" customHeight="1" x14ac:dyDescent="0.2">
      <c r="X167" s="154"/>
      <c r="Y167" s="154"/>
      <c r="Z167" s="154"/>
      <c r="AA167" s="154"/>
      <c r="AB167" s="154"/>
      <c r="AC167" s="154"/>
      <c r="AD167" s="154"/>
      <c r="AE167" s="154"/>
      <c r="AF167" s="154"/>
      <c r="AG167" s="154"/>
    </row>
    <row r="168" spans="24:33" s="207" customFormat="1" ht="15" customHeight="1" x14ac:dyDescent="0.2">
      <c r="X168" s="154"/>
      <c r="Y168" s="154"/>
      <c r="Z168" s="154"/>
      <c r="AA168" s="154"/>
      <c r="AB168" s="154"/>
      <c r="AC168" s="154"/>
      <c r="AD168" s="154"/>
      <c r="AE168" s="154"/>
      <c r="AF168" s="154"/>
      <c r="AG168" s="154"/>
    </row>
    <row r="169" spans="24:33" s="207" customFormat="1" ht="15" customHeight="1" x14ac:dyDescent="0.2">
      <c r="X169" s="154"/>
      <c r="Y169" s="154"/>
      <c r="Z169" s="154"/>
      <c r="AA169" s="154"/>
      <c r="AB169" s="154"/>
      <c r="AC169" s="154"/>
      <c r="AD169" s="154"/>
      <c r="AE169" s="154"/>
      <c r="AF169" s="154"/>
      <c r="AG169" s="154"/>
    </row>
    <row r="170" spans="24:33" s="207" customFormat="1" ht="15" customHeight="1" x14ac:dyDescent="0.2">
      <c r="X170" s="154"/>
      <c r="Y170" s="154"/>
      <c r="Z170" s="154"/>
      <c r="AA170" s="154"/>
      <c r="AB170" s="154"/>
      <c r="AC170" s="154"/>
      <c r="AD170" s="154"/>
      <c r="AE170" s="154"/>
      <c r="AF170" s="154"/>
      <c r="AG170" s="154"/>
    </row>
    <row r="171" spans="24:33" s="207" customFormat="1" ht="15" customHeight="1" x14ac:dyDescent="0.2">
      <c r="X171" s="154"/>
      <c r="Y171" s="154"/>
      <c r="Z171" s="154"/>
      <c r="AA171" s="154"/>
      <c r="AB171" s="154"/>
      <c r="AC171" s="154"/>
      <c r="AD171" s="154"/>
      <c r="AE171" s="154"/>
      <c r="AF171" s="154"/>
      <c r="AG171" s="154"/>
    </row>
    <row r="172" spans="24:33" s="207" customFormat="1" ht="15" customHeight="1" x14ac:dyDescent="0.2">
      <c r="X172" s="154"/>
      <c r="Y172" s="154"/>
      <c r="Z172" s="154"/>
      <c r="AA172" s="154"/>
      <c r="AB172" s="154"/>
      <c r="AC172" s="154"/>
      <c r="AD172" s="154"/>
      <c r="AE172" s="154"/>
      <c r="AF172" s="154"/>
      <c r="AG172" s="154"/>
    </row>
    <row r="173" spans="24:33" s="207" customFormat="1" ht="15" customHeight="1" x14ac:dyDescent="0.2">
      <c r="X173" s="154"/>
      <c r="Y173" s="154"/>
      <c r="Z173" s="154"/>
      <c r="AA173" s="154"/>
      <c r="AB173" s="154"/>
      <c r="AC173" s="154"/>
      <c r="AD173" s="154"/>
      <c r="AE173" s="154"/>
      <c r="AF173" s="154"/>
      <c r="AG173" s="154"/>
    </row>
    <row r="174" spans="24:33" s="207" customFormat="1" ht="15" customHeight="1" x14ac:dyDescent="0.2">
      <c r="X174" s="154"/>
      <c r="Y174" s="154"/>
      <c r="Z174" s="154"/>
      <c r="AA174" s="154"/>
      <c r="AB174" s="154"/>
      <c r="AC174" s="154"/>
      <c r="AD174" s="154"/>
      <c r="AE174" s="154"/>
      <c r="AF174" s="154"/>
      <c r="AG174" s="154"/>
    </row>
    <row r="175" spans="24:33" s="207" customFormat="1" ht="15" customHeight="1" x14ac:dyDescent="0.2">
      <c r="X175" s="154"/>
      <c r="Y175" s="154"/>
      <c r="Z175" s="154"/>
      <c r="AA175" s="154"/>
      <c r="AB175" s="154"/>
      <c r="AC175" s="154"/>
      <c r="AD175" s="154"/>
      <c r="AE175" s="154"/>
      <c r="AF175" s="154"/>
      <c r="AG175" s="154"/>
    </row>
    <row r="176" spans="24:33" s="207" customFormat="1" ht="15" customHeight="1" x14ac:dyDescent="0.2">
      <c r="X176" s="154"/>
      <c r="Y176" s="154"/>
      <c r="Z176" s="154"/>
      <c r="AA176" s="154"/>
      <c r="AB176" s="154"/>
      <c r="AC176" s="154"/>
      <c r="AD176" s="154"/>
      <c r="AE176" s="154"/>
      <c r="AF176" s="154"/>
      <c r="AG176" s="154"/>
    </row>
    <row r="177" spans="24:33" s="207" customFormat="1" ht="15" customHeight="1" x14ac:dyDescent="0.2">
      <c r="X177" s="154"/>
      <c r="Y177" s="154"/>
      <c r="Z177" s="154"/>
      <c r="AA177" s="154"/>
      <c r="AB177" s="154"/>
      <c r="AC177" s="154"/>
      <c r="AD177" s="154"/>
      <c r="AE177" s="154"/>
      <c r="AF177" s="154"/>
      <c r="AG177" s="154"/>
    </row>
    <row r="178" spans="24:33" s="207" customFormat="1" ht="15" customHeight="1" x14ac:dyDescent="0.2">
      <c r="X178" s="154"/>
      <c r="Y178" s="154"/>
      <c r="Z178" s="154"/>
      <c r="AA178" s="154"/>
      <c r="AB178" s="154"/>
      <c r="AC178" s="154"/>
      <c r="AD178" s="154"/>
      <c r="AE178" s="154"/>
      <c r="AF178" s="154"/>
      <c r="AG178" s="154"/>
    </row>
    <row r="179" spans="24:33" s="207" customFormat="1" ht="15" customHeight="1" x14ac:dyDescent="0.2">
      <c r="X179" s="154"/>
      <c r="Y179" s="154"/>
      <c r="Z179" s="154"/>
      <c r="AA179" s="154"/>
      <c r="AB179" s="154"/>
      <c r="AC179" s="154"/>
      <c r="AD179" s="154"/>
      <c r="AE179" s="154"/>
      <c r="AF179" s="154"/>
      <c r="AG179" s="154"/>
    </row>
    <row r="180" spans="24:33" s="207" customFormat="1" ht="15" customHeight="1" x14ac:dyDescent="0.2">
      <c r="X180" s="154"/>
      <c r="Y180" s="154"/>
      <c r="Z180" s="154"/>
      <c r="AA180" s="154"/>
      <c r="AB180" s="154"/>
      <c r="AC180" s="154"/>
      <c r="AD180" s="154"/>
      <c r="AE180" s="154"/>
      <c r="AF180" s="154"/>
      <c r="AG180" s="154"/>
    </row>
    <row r="181" spans="24:33" s="207" customFormat="1" ht="15" customHeight="1" x14ac:dyDescent="0.2">
      <c r="X181" s="154"/>
      <c r="Y181" s="154"/>
      <c r="Z181" s="154"/>
      <c r="AA181" s="154"/>
      <c r="AB181" s="154"/>
      <c r="AC181" s="154"/>
      <c r="AD181" s="154"/>
      <c r="AE181" s="154"/>
      <c r="AF181" s="154"/>
      <c r="AG181" s="154"/>
    </row>
    <row r="182" spans="24:33" s="207" customFormat="1" ht="15" customHeight="1" x14ac:dyDescent="0.2">
      <c r="X182" s="154"/>
      <c r="Y182" s="154"/>
      <c r="Z182" s="154"/>
      <c r="AA182" s="154"/>
      <c r="AB182" s="154"/>
      <c r="AC182" s="154"/>
      <c r="AD182" s="154"/>
      <c r="AE182" s="154"/>
      <c r="AF182" s="154"/>
      <c r="AG182" s="154"/>
    </row>
    <row r="183" spans="24:33" s="207" customFormat="1" ht="15" customHeight="1" x14ac:dyDescent="0.2">
      <c r="X183" s="154"/>
      <c r="Y183" s="154"/>
      <c r="Z183" s="154"/>
      <c r="AA183" s="154"/>
      <c r="AB183" s="154"/>
      <c r="AC183" s="154"/>
      <c r="AD183" s="154"/>
      <c r="AE183" s="154"/>
      <c r="AF183" s="154"/>
      <c r="AG183" s="154"/>
    </row>
    <row r="184" spans="24:33" s="207" customFormat="1" ht="15" customHeight="1" x14ac:dyDescent="0.2">
      <c r="X184" s="154"/>
      <c r="Y184" s="154"/>
      <c r="Z184" s="154"/>
      <c r="AA184" s="154"/>
      <c r="AB184" s="154"/>
      <c r="AC184" s="154"/>
      <c r="AD184" s="154"/>
      <c r="AE184" s="154"/>
      <c r="AF184" s="154"/>
      <c r="AG184" s="154"/>
    </row>
    <row r="185" spans="24:33" s="207" customFormat="1" ht="15" customHeight="1" x14ac:dyDescent="0.2">
      <c r="X185" s="154"/>
      <c r="Y185" s="154"/>
      <c r="Z185" s="154"/>
      <c r="AA185" s="173"/>
      <c r="AB185" s="173"/>
      <c r="AC185" s="173"/>
      <c r="AD185" s="173"/>
      <c r="AE185" s="173"/>
      <c r="AF185" s="173"/>
      <c r="AG185" s="17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7"/>
  <sheetViews>
    <sheetView zoomScale="93" zoomScaleNormal="93" workbookViewId="0"/>
  </sheetViews>
  <sheetFormatPr defaultRowHeight="14.25" x14ac:dyDescent="0.2"/>
  <cols>
    <col min="1" max="1" width="0.7109375" style="336" customWidth="1"/>
    <col min="2" max="2" width="6.7109375" style="353" customWidth="1"/>
    <col min="3" max="3" width="6.140625" style="65" customWidth="1"/>
    <col min="4" max="4" width="13.7109375" style="353" customWidth="1"/>
    <col min="5" max="5" width="6.42578125" style="65" customWidth="1"/>
    <col min="6" max="7" width="6.7109375" style="65" customWidth="1"/>
    <col min="8" max="8" width="9.7109375" style="354" customWidth="1"/>
    <col min="9" max="10" width="6.7109375" style="65" customWidth="1"/>
    <col min="11" max="11" width="9.7109375" style="355" customWidth="1"/>
    <col min="12" max="13" width="6.7109375" style="65" customWidth="1"/>
    <col min="14" max="14" width="9.7109375" style="65" customWidth="1"/>
    <col min="15" max="16" width="6.7109375" style="65" customWidth="1"/>
    <col min="17" max="17" width="9.7109375" style="65" customWidth="1"/>
    <col min="18" max="19" width="6.7109375" style="65" customWidth="1"/>
    <col min="20" max="20" width="9.7109375" style="65" customWidth="1"/>
    <col min="21" max="21" width="1.7109375" style="65" customWidth="1"/>
    <col min="22" max="22" width="6.7109375" style="353" customWidth="1"/>
    <col min="23" max="23" width="6.140625" style="65" customWidth="1"/>
    <col min="24" max="24" width="12.5703125" style="353" customWidth="1"/>
    <col min="25" max="29" width="6.7109375" style="65" customWidth="1"/>
    <col min="30" max="30" width="28.28515625" style="336" customWidth="1"/>
    <col min="31" max="16384" width="9.140625" style="336"/>
  </cols>
  <sheetData>
    <row r="1" spans="1:36" ht="15.6" customHeight="1" x14ac:dyDescent="0.25">
      <c r="A1" s="332"/>
      <c r="B1" s="11" t="s">
        <v>483</v>
      </c>
      <c r="C1" s="12"/>
      <c r="D1" s="111"/>
      <c r="E1" s="12"/>
      <c r="F1" s="247"/>
      <c r="G1" s="76"/>
      <c r="H1" s="333"/>
      <c r="I1" s="247"/>
      <c r="J1" s="76"/>
      <c r="K1" s="334"/>
      <c r="L1" s="247"/>
      <c r="M1" s="76"/>
      <c r="N1" s="12"/>
      <c r="O1" s="247"/>
      <c r="P1" s="76"/>
      <c r="Q1" s="12"/>
      <c r="R1" s="247"/>
      <c r="S1" s="76"/>
      <c r="T1" s="28"/>
      <c r="U1" s="248"/>
      <c r="V1" s="11" t="s">
        <v>494</v>
      </c>
      <c r="W1" s="12"/>
      <c r="X1" s="111"/>
      <c r="Y1" s="76"/>
      <c r="Z1" s="76"/>
      <c r="AA1" s="76"/>
      <c r="AB1" s="76"/>
      <c r="AC1" s="109"/>
      <c r="AD1" s="335"/>
      <c r="AE1" s="335"/>
      <c r="AF1" s="335"/>
      <c r="AG1" s="335"/>
      <c r="AH1" s="335"/>
      <c r="AI1" s="335"/>
      <c r="AJ1" s="335"/>
    </row>
    <row r="2" spans="1:36" s="341" customFormat="1" ht="15.6" customHeight="1" x14ac:dyDescent="0.25">
      <c r="A2" s="337"/>
      <c r="B2" s="18"/>
      <c r="C2" s="15"/>
      <c r="D2" s="338"/>
      <c r="E2" s="191"/>
      <c r="F2" s="176"/>
      <c r="G2" s="191" t="s">
        <v>18</v>
      </c>
      <c r="H2" s="339"/>
      <c r="I2" s="176"/>
      <c r="J2" s="191" t="s">
        <v>19</v>
      </c>
      <c r="K2" s="340"/>
      <c r="L2" s="176"/>
      <c r="M2" s="191" t="s">
        <v>20</v>
      </c>
      <c r="N2" s="271"/>
      <c r="O2" s="176"/>
      <c r="P2" s="191" t="s">
        <v>21</v>
      </c>
      <c r="Q2" s="271"/>
      <c r="R2" s="176"/>
      <c r="S2" s="191" t="s">
        <v>7</v>
      </c>
      <c r="T2" s="271"/>
      <c r="U2" s="32"/>
      <c r="V2" s="18"/>
      <c r="W2" s="15"/>
      <c r="X2" s="202"/>
      <c r="Y2" s="15"/>
      <c r="Z2" s="15"/>
      <c r="AA2" s="15"/>
      <c r="AB2" s="15"/>
      <c r="AC2" s="16"/>
      <c r="AD2" s="335"/>
      <c r="AE2" s="335"/>
      <c r="AF2" s="335"/>
      <c r="AG2" s="335"/>
      <c r="AH2" s="335"/>
      <c r="AI2" s="335"/>
      <c r="AJ2" s="335"/>
    </row>
    <row r="3" spans="1:36" s="341" customFormat="1" ht="15.6" customHeight="1" x14ac:dyDescent="0.25">
      <c r="A3" s="337"/>
      <c r="B3" s="18" t="s">
        <v>0</v>
      </c>
      <c r="C3" s="15" t="s">
        <v>4</v>
      </c>
      <c r="D3" s="338" t="s">
        <v>1</v>
      </c>
      <c r="E3" s="15" t="s">
        <v>3</v>
      </c>
      <c r="F3" s="18" t="s">
        <v>17</v>
      </c>
      <c r="G3" s="15" t="s">
        <v>484</v>
      </c>
      <c r="H3" s="231" t="s">
        <v>485</v>
      </c>
      <c r="I3" s="18" t="s">
        <v>17</v>
      </c>
      <c r="J3" s="15" t="s">
        <v>484</v>
      </c>
      <c r="K3" s="231" t="s">
        <v>485</v>
      </c>
      <c r="L3" s="18" t="s">
        <v>17</v>
      </c>
      <c r="M3" s="15" t="s">
        <v>484</v>
      </c>
      <c r="N3" s="231" t="s">
        <v>485</v>
      </c>
      <c r="O3" s="18" t="s">
        <v>17</v>
      </c>
      <c r="P3" s="15" t="s">
        <v>484</v>
      </c>
      <c r="Q3" s="231" t="s">
        <v>485</v>
      </c>
      <c r="R3" s="18" t="s">
        <v>17</v>
      </c>
      <c r="S3" s="15" t="s">
        <v>484</v>
      </c>
      <c r="T3" s="231" t="s">
        <v>485</v>
      </c>
      <c r="U3" s="32"/>
      <c r="V3" s="18" t="s">
        <v>0</v>
      </c>
      <c r="W3" s="15" t="s">
        <v>4</v>
      </c>
      <c r="X3" s="338" t="s">
        <v>1</v>
      </c>
      <c r="Y3" s="18" t="s">
        <v>18</v>
      </c>
      <c r="Z3" s="15" t="s">
        <v>19</v>
      </c>
      <c r="AA3" s="15" t="s">
        <v>20</v>
      </c>
      <c r="AB3" s="15" t="s">
        <v>21</v>
      </c>
      <c r="AC3" s="16" t="s">
        <v>17</v>
      </c>
      <c r="AD3" s="335"/>
      <c r="AE3" s="335"/>
      <c r="AF3" s="335"/>
      <c r="AG3" s="335"/>
      <c r="AH3" s="335"/>
      <c r="AI3" s="335"/>
      <c r="AJ3" s="335"/>
    </row>
    <row r="4" spans="1:36" s="341" customFormat="1" ht="15.6" customHeight="1" x14ac:dyDescent="0.25">
      <c r="A4" s="337"/>
      <c r="B4" s="26">
        <v>1989</v>
      </c>
      <c r="C4" s="26" t="s">
        <v>152</v>
      </c>
      <c r="D4" s="220" t="s">
        <v>58</v>
      </c>
      <c r="E4" s="81">
        <v>22</v>
      </c>
      <c r="F4" s="26">
        <v>58</v>
      </c>
      <c r="G4" s="26"/>
      <c r="H4" s="29"/>
      <c r="I4" s="26">
        <v>48</v>
      </c>
      <c r="J4" s="26"/>
      <c r="K4" s="29"/>
      <c r="L4" s="26">
        <v>10</v>
      </c>
      <c r="M4" s="26"/>
      <c r="N4" s="29"/>
      <c r="O4" s="26">
        <v>7</v>
      </c>
      <c r="P4" s="26"/>
      <c r="Q4" s="29"/>
      <c r="R4" s="26">
        <f>PRODUCT(F4+I4+L4+O4)</f>
        <v>123</v>
      </c>
      <c r="S4" s="343">
        <v>191</v>
      </c>
      <c r="T4" s="356">
        <v>0.64400000000000002</v>
      </c>
      <c r="U4" s="32"/>
      <c r="V4" s="26">
        <v>1989</v>
      </c>
      <c r="W4" s="26" t="s">
        <v>152</v>
      </c>
      <c r="X4" s="220" t="s">
        <v>58</v>
      </c>
      <c r="Y4" s="348" t="s">
        <v>152</v>
      </c>
      <c r="Z4" s="348" t="s">
        <v>265</v>
      </c>
      <c r="AA4" s="348"/>
      <c r="AB4" s="348"/>
      <c r="AC4" s="26" t="s">
        <v>178</v>
      </c>
      <c r="AD4" s="335"/>
      <c r="AE4" s="335"/>
      <c r="AF4" s="335"/>
      <c r="AG4" s="335"/>
      <c r="AH4" s="335"/>
      <c r="AI4" s="335"/>
      <c r="AJ4" s="335"/>
    </row>
    <row r="5" spans="1:36" s="341" customFormat="1" ht="15.6" customHeight="1" x14ac:dyDescent="0.25">
      <c r="A5" s="337"/>
      <c r="B5" s="26">
        <v>1990</v>
      </c>
      <c r="C5" s="26" t="s">
        <v>147</v>
      </c>
      <c r="D5" s="220" t="s">
        <v>58</v>
      </c>
      <c r="E5" s="81">
        <v>26</v>
      </c>
      <c r="F5" s="26">
        <v>41</v>
      </c>
      <c r="G5" s="26">
        <v>67</v>
      </c>
      <c r="H5" s="29">
        <f t="shared" ref="H5:H14" si="0">PRODUCT(F5/G5)</f>
        <v>0.61194029850746268</v>
      </c>
      <c r="I5" s="26">
        <v>73</v>
      </c>
      <c r="J5" s="26">
        <v>105</v>
      </c>
      <c r="K5" s="29">
        <f t="shared" ref="K5:K14" si="1">PRODUCT(I5/J5)</f>
        <v>0.69523809523809521</v>
      </c>
      <c r="L5" s="26">
        <v>16</v>
      </c>
      <c r="M5" s="26">
        <v>46</v>
      </c>
      <c r="N5" s="29">
        <f t="shared" ref="N5:N14" si="2">PRODUCT(L5/M5)</f>
        <v>0.34782608695652173</v>
      </c>
      <c r="O5" s="26">
        <v>3</v>
      </c>
      <c r="P5" s="26">
        <v>13</v>
      </c>
      <c r="Q5" s="29">
        <f t="shared" ref="Q5:Q14" si="3">PRODUCT(O5/P5)</f>
        <v>0.23076923076923078</v>
      </c>
      <c r="R5" s="26">
        <v>133</v>
      </c>
      <c r="S5" s="343">
        <f t="shared" ref="S5:S14" si="4">PRODUCT(G5+J5+M5+P5)</f>
        <v>231</v>
      </c>
      <c r="T5" s="29">
        <f>PRODUCT(R5/S5)</f>
        <v>0.5757575757575758</v>
      </c>
      <c r="U5" s="32"/>
      <c r="V5" s="26">
        <v>1990</v>
      </c>
      <c r="W5" s="26" t="s">
        <v>147</v>
      </c>
      <c r="X5" s="220" t="s">
        <v>58</v>
      </c>
      <c r="Y5" s="348" t="s">
        <v>325</v>
      </c>
      <c r="Z5" s="348" t="s">
        <v>66</v>
      </c>
      <c r="AA5" s="348"/>
      <c r="AB5" s="348"/>
      <c r="AC5" s="26" t="s">
        <v>258</v>
      </c>
      <c r="AD5" s="335"/>
      <c r="AE5" s="335"/>
      <c r="AF5" s="335"/>
      <c r="AG5" s="335"/>
      <c r="AH5" s="335"/>
      <c r="AI5" s="335"/>
      <c r="AJ5" s="335"/>
    </row>
    <row r="6" spans="1:36" s="341" customFormat="1" ht="15.6" customHeight="1" x14ac:dyDescent="0.25">
      <c r="A6" s="337"/>
      <c r="B6" s="26">
        <v>1991</v>
      </c>
      <c r="C6" s="26" t="s">
        <v>147</v>
      </c>
      <c r="D6" s="220" t="s">
        <v>58</v>
      </c>
      <c r="E6" s="81">
        <v>26</v>
      </c>
      <c r="F6" s="26">
        <v>58</v>
      </c>
      <c r="G6" s="26">
        <v>81</v>
      </c>
      <c r="H6" s="29">
        <f t="shared" si="0"/>
        <v>0.71604938271604934</v>
      </c>
      <c r="I6" s="26">
        <v>53</v>
      </c>
      <c r="J6" s="26">
        <v>90</v>
      </c>
      <c r="K6" s="29">
        <f t="shared" si="1"/>
        <v>0.58888888888888891</v>
      </c>
      <c r="L6" s="26">
        <v>22</v>
      </c>
      <c r="M6" s="26">
        <v>32</v>
      </c>
      <c r="N6" s="29">
        <f t="shared" si="2"/>
        <v>0.6875</v>
      </c>
      <c r="O6" s="26">
        <v>3</v>
      </c>
      <c r="P6" s="26">
        <v>18</v>
      </c>
      <c r="Q6" s="29">
        <f t="shared" si="3"/>
        <v>0.16666666666666666</v>
      </c>
      <c r="R6" s="26">
        <f>PRODUCT(F6+I6+L6+O6)</f>
        <v>136</v>
      </c>
      <c r="S6" s="343">
        <f t="shared" si="4"/>
        <v>221</v>
      </c>
      <c r="T6" s="29">
        <f>PRODUCT(R6/S6)</f>
        <v>0.61538461538461542</v>
      </c>
      <c r="U6" s="32"/>
      <c r="V6" s="26">
        <v>1991</v>
      </c>
      <c r="W6" s="26" t="s">
        <v>147</v>
      </c>
      <c r="X6" s="220" t="s">
        <v>58</v>
      </c>
      <c r="Y6" s="348" t="s">
        <v>33</v>
      </c>
      <c r="Z6" s="348" t="s">
        <v>33</v>
      </c>
      <c r="AA6" s="348"/>
      <c r="AB6" s="348"/>
      <c r="AC6" s="26" t="s">
        <v>259</v>
      </c>
      <c r="AD6" s="335"/>
      <c r="AE6" s="335"/>
      <c r="AF6" s="335"/>
      <c r="AG6" s="335"/>
      <c r="AH6" s="335"/>
      <c r="AI6" s="335"/>
      <c r="AJ6" s="335"/>
    </row>
    <row r="7" spans="1:36" s="341" customFormat="1" ht="15.6" customHeight="1" x14ac:dyDescent="0.25">
      <c r="A7" s="337"/>
      <c r="B7" s="26">
        <v>1992</v>
      </c>
      <c r="C7" s="26" t="s">
        <v>66</v>
      </c>
      <c r="D7" s="220" t="s">
        <v>58</v>
      </c>
      <c r="E7" s="81">
        <v>26</v>
      </c>
      <c r="F7" s="26">
        <v>61</v>
      </c>
      <c r="G7" s="26">
        <v>86</v>
      </c>
      <c r="H7" s="29">
        <f t="shared" si="0"/>
        <v>0.70930232558139539</v>
      </c>
      <c r="I7" s="26">
        <v>82</v>
      </c>
      <c r="J7" s="26">
        <v>118</v>
      </c>
      <c r="K7" s="29">
        <f t="shared" si="1"/>
        <v>0.69491525423728817</v>
      </c>
      <c r="L7" s="26">
        <v>14</v>
      </c>
      <c r="M7" s="26">
        <v>31</v>
      </c>
      <c r="N7" s="29">
        <f t="shared" si="2"/>
        <v>0.45161290322580644</v>
      </c>
      <c r="O7" s="26">
        <v>13</v>
      </c>
      <c r="P7" s="26">
        <v>29</v>
      </c>
      <c r="Q7" s="29">
        <f t="shared" si="3"/>
        <v>0.44827586206896552</v>
      </c>
      <c r="R7" s="26">
        <v>170</v>
      </c>
      <c r="S7" s="343">
        <f t="shared" si="4"/>
        <v>264</v>
      </c>
      <c r="T7" s="34">
        <v>0.64400000000000002</v>
      </c>
      <c r="U7" s="32"/>
      <c r="V7" s="26">
        <v>1992</v>
      </c>
      <c r="W7" s="26" t="s">
        <v>66</v>
      </c>
      <c r="X7" s="220" t="s">
        <v>58</v>
      </c>
      <c r="Y7" s="348" t="s">
        <v>33</v>
      </c>
      <c r="Z7" s="348" t="s">
        <v>147</v>
      </c>
      <c r="AA7" s="348"/>
      <c r="AB7" s="348"/>
      <c r="AC7" s="26" t="s">
        <v>178</v>
      </c>
      <c r="AD7" s="335"/>
      <c r="AE7" s="335"/>
      <c r="AF7" s="335"/>
      <c r="AG7" s="335"/>
      <c r="AH7" s="335"/>
      <c r="AI7" s="335"/>
      <c r="AJ7" s="335"/>
    </row>
    <row r="8" spans="1:36" s="341" customFormat="1" ht="15.6" customHeight="1" x14ac:dyDescent="0.25">
      <c r="A8" s="337"/>
      <c r="B8" s="26">
        <v>1993</v>
      </c>
      <c r="C8" s="26" t="s">
        <v>66</v>
      </c>
      <c r="D8" s="220" t="s">
        <v>58</v>
      </c>
      <c r="E8" s="81">
        <v>28</v>
      </c>
      <c r="F8" s="26">
        <v>91</v>
      </c>
      <c r="G8" s="26">
        <v>105</v>
      </c>
      <c r="H8" s="29">
        <f t="shared" si="0"/>
        <v>0.8666666666666667</v>
      </c>
      <c r="I8" s="26">
        <v>116</v>
      </c>
      <c r="J8" s="26">
        <v>142</v>
      </c>
      <c r="K8" s="29">
        <f t="shared" si="1"/>
        <v>0.81690140845070425</v>
      </c>
      <c r="L8" s="26">
        <v>36</v>
      </c>
      <c r="M8" s="26">
        <v>48</v>
      </c>
      <c r="N8" s="29">
        <f t="shared" si="2"/>
        <v>0.75</v>
      </c>
      <c r="O8" s="26">
        <v>12</v>
      </c>
      <c r="P8" s="26">
        <v>29</v>
      </c>
      <c r="Q8" s="29">
        <f t="shared" si="3"/>
        <v>0.41379310344827586</v>
      </c>
      <c r="R8" s="26">
        <v>255</v>
      </c>
      <c r="S8" s="343">
        <f t="shared" si="4"/>
        <v>324</v>
      </c>
      <c r="T8" s="34">
        <v>0.78700000000000003</v>
      </c>
      <c r="U8" s="32"/>
      <c r="V8" s="26">
        <v>1993</v>
      </c>
      <c r="W8" s="26" t="s">
        <v>66</v>
      </c>
      <c r="X8" s="220" t="s">
        <v>58</v>
      </c>
      <c r="Y8" s="348" t="s">
        <v>65</v>
      </c>
      <c r="Z8" s="348" t="s">
        <v>66</v>
      </c>
      <c r="AA8" s="348"/>
      <c r="AB8" s="348"/>
      <c r="AC8" s="26" t="s">
        <v>147</v>
      </c>
      <c r="AD8" s="335"/>
      <c r="AE8" s="335"/>
      <c r="AF8" s="335"/>
      <c r="AG8" s="335"/>
      <c r="AH8" s="335"/>
      <c r="AI8" s="335"/>
      <c r="AJ8" s="335"/>
    </row>
    <row r="9" spans="1:36" s="341" customFormat="1" ht="15.6" customHeight="1" x14ac:dyDescent="0.25">
      <c r="A9" s="337"/>
      <c r="B9" s="26">
        <v>1994</v>
      </c>
      <c r="C9" s="26" t="s">
        <v>147</v>
      </c>
      <c r="D9" s="220" t="s">
        <v>58</v>
      </c>
      <c r="E9" s="81">
        <v>34</v>
      </c>
      <c r="F9" s="26">
        <v>69</v>
      </c>
      <c r="G9" s="26">
        <v>97</v>
      </c>
      <c r="H9" s="29">
        <f t="shared" si="0"/>
        <v>0.71134020618556704</v>
      </c>
      <c r="I9" s="26">
        <v>102</v>
      </c>
      <c r="J9" s="26">
        <v>139</v>
      </c>
      <c r="K9" s="29">
        <f t="shared" si="1"/>
        <v>0.73381294964028776</v>
      </c>
      <c r="L9" s="26">
        <v>33</v>
      </c>
      <c r="M9" s="26">
        <v>48</v>
      </c>
      <c r="N9" s="29">
        <f t="shared" si="2"/>
        <v>0.6875</v>
      </c>
      <c r="O9" s="26">
        <v>10</v>
      </c>
      <c r="P9" s="26">
        <v>27</v>
      </c>
      <c r="Q9" s="29">
        <f t="shared" si="3"/>
        <v>0.37037037037037035</v>
      </c>
      <c r="R9" s="26">
        <v>214</v>
      </c>
      <c r="S9" s="343">
        <f t="shared" si="4"/>
        <v>311</v>
      </c>
      <c r="T9" s="34">
        <v>0.68799999999999994</v>
      </c>
      <c r="U9" s="32"/>
      <c r="V9" s="26">
        <v>1994</v>
      </c>
      <c r="W9" s="26" t="s">
        <v>147</v>
      </c>
      <c r="X9" s="220" t="s">
        <v>58</v>
      </c>
      <c r="Y9" s="348" t="s">
        <v>260</v>
      </c>
      <c r="Z9" s="348" t="s">
        <v>66</v>
      </c>
      <c r="AA9" s="348"/>
      <c r="AB9" s="348"/>
      <c r="AC9" s="26" t="s">
        <v>152</v>
      </c>
      <c r="AD9" s="335"/>
      <c r="AE9" s="335"/>
      <c r="AF9" s="335"/>
      <c r="AG9" s="335"/>
      <c r="AH9" s="335"/>
      <c r="AI9" s="335"/>
      <c r="AJ9" s="335"/>
    </row>
    <row r="10" spans="1:36" s="341" customFormat="1" ht="15.6" customHeight="1" x14ac:dyDescent="0.25">
      <c r="A10" s="337"/>
      <c r="B10" s="26">
        <v>1995</v>
      </c>
      <c r="C10" s="26" t="s">
        <v>147</v>
      </c>
      <c r="D10" s="220" t="s">
        <v>58</v>
      </c>
      <c r="E10" s="81">
        <v>29</v>
      </c>
      <c r="F10" s="26">
        <v>60</v>
      </c>
      <c r="G10" s="26">
        <v>84</v>
      </c>
      <c r="H10" s="29">
        <f t="shared" si="0"/>
        <v>0.7142857142857143</v>
      </c>
      <c r="I10" s="26">
        <v>86</v>
      </c>
      <c r="J10" s="26">
        <v>135</v>
      </c>
      <c r="K10" s="29">
        <f t="shared" si="1"/>
        <v>0.63703703703703707</v>
      </c>
      <c r="L10" s="26">
        <v>25</v>
      </c>
      <c r="M10" s="26">
        <v>35</v>
      </c>
      <c r="N10" s="29">
        <f t="shared" si="2"/>
        <v>0.7142857142857143</v>
      </c>
      <c r="O10" s="26">
        <v>8</v>
      </c>
      <c r="P10" s="26">
        <v>13</v>
      </c>
      <c r="Q10" s="29">
        <f t="shared" si="3"/>
        <v>0.61538461538461542</v>
      </c>
      <c r="R10" s="26">
        <v>179</v>
      </c>
      <c r="S10" s="343">
        <f t="shared" si="4"/>
        <v>267</v>
      </c>
      <c r="T10" s="34">
        <v>0.67</v>
      </c>
      <c r="U10" s="32"/>
      <c r="V10" s="26">
        <v>1995</v>
      </c>
      <c r="W10" s="26" t="s">
        <v>147</v>
      </c>
      <c r="X10" s="220" t="s">
        <v>58</v>
      </c>
      <c r="Y10" s="348" t="s">
        <v>486</v>
      </c>
      <c r="Z10" s="348" t="s">
        <v>147</v>
      </c>
      <c r="AA10" s="348"/>
      <c r="AB10" s="348"/>
      <c r="AC10" s="26" t="s">
        <v>152</v>
      </c>
      <c r="AD10" s="335"/>
      <c r="AE10" s="335"/>
      <c r="AF10" s="335"/>
      <c r="AG10" s="335"/>
      <c r="AH10" s="335"/>
      <c r="AI10" s="335"/>
      <c r="AJ10" s="335"/>
    </row>
    <row r="11" spans="1:36" s="341" customFormat="1" ht="15.6" customHeight="1" x14ac:dyDescent="0.25">
      <c r="A11" s="337"/>
      <c r="B11" s="26">
        <v>1996</v>
      </c>
      <c r="C11" s="26" t="s">
        <v>147</v>
      </c>
      <c r="D11" s="220" t="s">
        <v>58</v>
      </c>
      <c r="E11" s="81">
        <v>28</v>
      </c>
      <c r="F11" s="26">
        <v>36</v>
      </c>
      <c r="G11" s="26">
        <v>69</v>
      </c>
      <c r="H11" s="29">
        <f t="shared" si="0"/>
        <v>0.52173913043478259</v>
      </c>
      <c r="I11" s="26">
        <v>91</v>
      </c>
      <c r="J11" s="26">
        <v>125</v>
      </c>
      <c r="K11" s="29">
        <f t="shared" si="1"/>
        <v>0.72799999999999998</v>
      </c>
      <c r="L11" s="26">
        <v>27</v>
      </c>
      <c r="M11" s="26">
        <v>43</v>
      </c>
      <c r="N11" s="29">
        <f t="shared" si="2"/>
        <v>0.62790697674418605</v>
      </c>
      <c r="O11" s="26">
        <v>14</v>
      </c>
      <c r="P11" s="26">
        <v>22</v>
      </c>
      <c r="Q11" s="29">
        <f t="shared" si="3"/>
        <v>0.63636363636363635</v>
      </c>
      <c r="R11" s="26">
        <v>168</v>
      </c>
      <c r="S11" s="343">
        <f t="shared" si="4"/>
        <v>259</v>
      </c>
      <c r="T11" s="29">
        <v>0.64864864864864868</v>
      </c>
      <c r="U11" s="32"/>
      <c r="V11" s="26">
        <v>1996</v>
      </c>
      <c r="W11" s="26" t="s">
        <v>147</v>
      </c>
      <c r="X11" s="220" t="s">
        <v>58</v>
      </c>
      <c r="Y11" s="348"/>
      <c r="Z11" s="348" t="s">
        <v>66</v>
      </c>
      <c r="AA11" s="348"/>
      <c r="AB11" s="348"/>
      <c r="AC11" s="26" t="s">
        <v>178</v>
      </c>
      <c r="AD11" s="335"/>
      <c r="AE11" s="335"/>
      <c r="AF11" s="335"/>
      <c r="AG11" s="335"/>
      <c r="AH11" s="335"/>
      <c r="AI11" s="335"/>
      <c r="AJ11" s="335"/>
    </row>
    <row r="12" spans="1:36" s="341" customFormat="1" ht="15.6" customHeight="1" x14ac:dyDescent="0.25">
      <c r="A12" s="337"/>
      <c r="B12" s="26">
        <v>1997</v>
      </c>
      <c r="C12" s="26" t="s">
        <v>265</v>
      </c>
      <c r="D12" s="220" t="s">
        <v>95</v>
      </c>
      <c r="E12" s="81">
        <v>27</v>
      </c>
      <c r="F12" s="26">
        <v>48</v>
      </c>
      <c r="G12" s="26">
        <v>75</v>
      </c>
      <c r="H12" s="29">
        <f t="shared" si="0"/>
        <v>0.64</v>
      </c>
      <c r="I12" s="26">
        <v>64</v>
      </c>
      <c r="J12" s="26">
        <v>98</v>
      </c>
      <c r="K12" s="29">
        <f t="shared" si="1"/>
        <v>0.65306122448979587</v>
      </c>
      <c r="L12" s="26">
        <v>13</v>
      </c>
      <c r="M12" s="26">
        <v>25</v>
      </c>
      <c r="N12" s="29">
        <f t="shared" si="2"/>
        <v>0.52</v>
      </c>
      <c r="O12" s="26">
        <v>3</v>
      </c>
      <c r="P12" s="26">
        <v>10</v>
      </c>
      <c r="Q12" s="29">
        <f t="shared" si="3"/>
        <v>0.3</v>
      </c>
      <c r="R12" s="26">
        <v>128</v>
      </c>
      <c r="S12" s="343">
        <f t="shared" si="4"/>
        <v>208</v>
      </c>
      <c r="T12" s="34">
        <v>0.61499999999999999</v>
      </c>
      <c r="U12" s="32"/>
      <c r="V12" s="26">
        <v>1997</v>
      </c>
      <c r="W12" s="26" t="s">
        <v>265</v>
      </c>
      <c r="X12" s="220" t="s">
        <v>95</v>
      </c>
      <c r="Y12" s="348" t="s">
        <v>262</v>
      </c>
      <c r="Z12" s="348" t="s">
        <v>260</v>
      </c>
      <c r="AA12" s="348"/>
      <c r="AB12" s="348"/>
      <c r="AC12" s="26" t="s">
        <v>261</v>
      </c>
      <c r="AD12" s="335"/>
      <c r="AE12" s="335"/>
      <c r="AF12" s="335"/>
      <c r="AG12" s="335"/>
      <c r="AH12" s="335"/>
      <c r="AI12" s="335"/>
      <c r="AJ12" s="335"/>
    </row>
    <row r="13" spans="1:36" s="341" customFormat="1" ht="15.6" customHeight="1" x14ac:dyDescent="0.25">
      <c r="A13" s="337"/>
      <c r="B13" s="26">
        <v>1998</v>
      </c>
      <c r="C13" s="26" t="s">
        <v>66</v>
      </c>
      <c r="D13" s="220" t="s">
        <v>95</v>
      </c>
      <c r="E13" s="81">
        <v>28</v>
      </c>
      <c r="F13" s="26">
        <v>31</v>
      </c>
      <c r="G13" s="26">
        <v>42</v>
      </c>
      <c r="H13" s="29">
        <f t="shared" si="0"/>
        <v>0.73809523809523814</v>
      </c>
      <c r="I13" s="26">
        <v>104</v>
      </c>
      <c r="J13" s="26">
        <v>127</v>
      </c>
      <c r="K13" s="29">
        <f t="shared" si="1"/>
        <v>0.81889763779527558</v>
      </c>
      <c r="L13" s="26">
        <v>42</v>
      </c>
      <c r="M13" s="26">
        <v>55</v>
      </c>
      <c r="N13" s="29">
        <f t="shared" si="2"/>
        <v>0.76363636363636367</v>
      </c>
      <c r="O13" s="26">
        <v>11</v>
      </c>
      <c r="P13" s="26">
        <v>19</v>
      </c>
      <c r="Q13" s="29">
        <f t="shared" si="3"/>
        <v>0.57894736842105265</v>
      </c>
      <c r="R13" s="26">
        <v>188</v>
      </c>
      <c r="S13" s="343">
        <f t="shared" si="4"/>
        <v>243</v>
      </c>
      <c r="T13" s="34">
        <v>0.77400000000000002</v>
      </c>
      <c r="U13" s="32"/>
      <c r="V13" s="26">
        <v>1998</v>
      </c>
      <c r="W13" s="26" t="s">
        <v>66</v>
      </c>
      <c r="X13" s="220" t="s">
        <v>95</v>
      </c>
      <c r="Y13" s="348"/>
      <c r="Z13" s="348" t="s">
        <v>66</v>
      </c>
      <c r="AA13" s="348" t="s">
        <v>258</v>
      </c>
      <c r="AB13" s="348"/>
      <c r="AC13" s="26" t="s">
        <v>147</v>
      </c>
      <c r="AD13" s="335"/>
      <c r="AE13" s="335"/>
      <c r="AF13" s="335"/>
      <c r="AG13" s="335"/>
      <c r="AH13" s="335"/>
      <c r="AI13" s="335"/>
      <c r="AJ13" s="335"/>
    </row>
    <row r="14" spans="1:36" s="341" customFormat="1" ht="15.6" customHeight="1" x14ac:dyDescent="0.25">
      <c r="A14" s="337"/>
      <c r="B14" s="26">
        <v>1999</v>
      </c>
      <c r="C14" s="26" t="s">
        <v>178</v>
      </c>
      <c r="D14" s="220" t="s">
        <v>95</v>
      </c>
      <c r="E14" s="81">
        <v>18</v>
      </c>
      <c r="F14" s="26">
        <v>14</v>
      </c>
      <c r="G14" s="26">
        <v>21</v>
      </c>
      <c r="H14" s="29">
        <f t="shared" si="0"/>
        <v>0.66666666666666663</v>
      </c>
      <c r="I14" s="26">
        <v>34</v>
      </c>
      <c r="J14" s="26">
        <v>46</v>
      </c>
      <c r="K14" s="29">
        <f t="shared" si="1"/>
        <v>0.73913043478260865</v>
      </c>
      <c r="L14" s="26">
        <v>9</v>
      </c>
      <c r="M14" s="26">
        <v>16</v>
      </c>
      <c r="N14" s="29">
        <f t="shared" si="2"/>
        <v>0.5625</v>
      </c>
      <c r="O14" s="26">
        <v>3</v>
      </c>
      <c r="P14" s="26">
        <v>7</v>
      </c>
      <c r="Q14" s="29">
        <f t="shared" si="3"/>
        <v>0.42857142857142855</v>
      </c>
      <c r="R14" s="26">
        <v>60</v>
      </c>
      <c r="S14" s="343">
        <f t="shared" si="4"/>
        <v>90</v>
      </c>
      <c r="T14" s="34">
        <v>0.66700000000000004</v>
      </c>
      <c r="U14" s="32"/>
      <c r="V14" s="26">
        <v>1999</v>
      </c>
      <c r="W14" s="26" t="s">
        <v>178</v>
      </c>
      <c r="X14" s="220" t="s">
        <v>95</v>
      </c>
      <c r="Y14" s="348"/>
      <c r="Z14" s="348"/>
      <c r="AA14" s="348"/>
      <c r="AB14" s="348"/>
      <c r="AC14" s="26"/>
      <c r="AD14" s="335"/>
      <c r="AE14" s="335"/>
      <c r="AF14" s="335"/>
      <c r="AG14" s="335"/>
      <c r="AH14" s="335"/>
      <c r="AI14" s="335"/>
      <c r="AJ14" s="335"/>
    </row>
    <row r="15" spans="1:36" s="341" customFormat="1" ht="15.6" customHeight="1" x14ac:dyDescent="0.25">
      <c r="A15" s="337"/>
      <c r="B15" s="26">
        <v>2000</v>
      </c>
      <c r="C15" s="26" t="s">
        <v>65</v>
      </c>
      <c r="D15" s="220" t="s">
        <v>58</v>
      </c>
      <c r="E15" s="81">
        <v>28</v>
      </c>
      <c r="F15" s="26">
        <v>24</v>
      </c>
      <c r="G15" s="26">
        <v>43</v>
      </c>
      <c r="H15" s="34">
        <v>0.55810000000000004</v>
      </c>
      <c r="I15" s="26">
        <v>25</v>
      </c>
      <c r="J15" s="26">
        <v>40</v>
      </c>
      <c r="K15" s="34">
        <v>0.625</v>
      </c>
      <c r="L15" s="26">
        <v>29</v>
      </c>
      <c r="M15" s="26">
        <v>48</v>
      </c>
      <c r="N15" s="34">
        <v>0.60409999999999997</v>
      </c>
      <c r="O15" s="26">
        <v>14</v>
      </c>
      <c r="P15" s="26">
        <v>34</v>
      </c>
      <c r="Q15" s="34">
        <v>0.41170000000000001</v>
      </c>
      <c r="R15" s="26">
        <v>92</v>
      </c>
      <c r="S15" s="343">
        <v>165</v>
      </c>
      <c r="T15" s="29">
        <v>0.55757575757575761</v>
      </c>
      <c r="U15" s="32"/>
      <c r="V15" s="26">
        <v>2000</v>
      </c>
      <c r="W15" s="26" t="s">
        <v>65</v>
      </c>
      <c r="X15" s="220" t="s">
        <v>58</v>
      </c>
      <c r="Y15" s="348"/>
      <c r="Z15" s="348"/>
      <c r="AA15" s="348"/>
      <c r="AB15" s="348"/>
      <c r="AC15" s="26"/>
      <c r="AD15" s="335"/>
      <c r="AE15" s="335"/>
      <c r="AF15" s="335"/>
      <c r="AG15" s="335"/>
      <c r="AH15" s="335"/>
      <c r="AI15" s="335"/>
      <c r="AJ15" s="335"/>
    </row>
    <row r="16" spans="1:36" s="341" customFormat="1" ht="15.6" customHeight="1" x14ac:dyDescent="0.25">
      <c r="A16" s="337"/>
      <c r="B16" s="26">
        <v>2001</v>
      </c>
      <c r="C16" s="26" t="s">
        <v>66</v>
      </c>
      <c r="D16" s="220" t="s">
        <v>58</v>
      </c>
      <c r="E16" s="81">
        <v>26</v>
      </c>
      <c r="F16" s="26">
        <v>43</v>
      </c>
      <c r="G16" s="26">
        <v>60</v>
      </c>
      <c r="H16" s="34">
        <v>0.71660000000000001</v>
      </c>
      <c r="I16" s="26">
        <v>49</v>
      </c>
      <c r="J16" s="26">
        <v>57</v>
      </c>
      <c r="K16" s="34">
        <v>0.85960000000000003</v>
      </c>
      <c r="L16" s="26">
        <v>13</v>
      </c>
      <c r="M16" s="26">
        <v>22</v>
      </c>
      <c r="N16" s="34">
        <v>0.59089999999999998</v>
      </c>
      <c r="O16" s="26">
        <v>7</v>
      </c>
      <c r="P16" s="26">
        <v>9</v>
      </c>
      <c r="Q16" s="34">
        <v>0.77769999999999995</v>
      </c>
      <c r="R16" s="26">
        <v>112</v>
      </c>
      <c r="S16" s="343">
        <v>148</v>
      </c>
      <c r="T16" s="29">
        <v>0.7567567567567568</v>
      </c>
      <c r="U16" s="32"/>
      <c r="V16" s="26">
        <v>2001</v>
      </c>
      <c r="W16" s="26" t="s">
        <v>66</v>
      </c>
      <c r="X16" s="220" t="s">
        <v>58</v>
      </c>
      <c r="Y16" s="348"/>
      <c r="Z16" s="348" t="s">
        <v>261</v>
      </c>
      <c r="AA16" s="348"/>
      <c r="AB16" s="348"/>
      <c r="AC16" s="26"/>
      <c r="AD16" s="335"/>
      <c r="AE16" s="335"/>
      <c r="AF16" s="335"/>
      <c r="AG16" s="335"/>
      <c r="AH16" s="335"/>
      <c r="AI16" s="335"/>
      <c r="AJ16" s="335"/>
    </row>
    <row r="17" spans="1:36" s="341" customFormat="1" ht="15.6" customHeight="1" x14ac:dyDescent="0.25">
      <c r="A17" s="337"/>
      <c r="B17" s="26">
        <v>2002</v>
      </c>
      <c r="C17" s="26" t="s">
        <v>66</v>
      </c>
      <c r="D17" s="220" t="s">
        <v>58</v>
      </c>
      <c r="E17" s="81">
        <v>29</v>
      </c>
      <c r="F17" s="26">
        <v>31</v>
      </c>
      <c r="G17" s="26">
        <v>49</v>
      </c>
      <c r="H17" s="34">
        <v>0.63260000000000005</v>
      </c>
      <c r="I17" s="26">
        <v>65</v>
      </c>
      <c r="J17" s="26">
        <v>89</v>
      </c>
      <c r="K17" s="34">
        <v>0.73029999999999995</v>
      </c>
      <c r="L17" s="26">
        <v>14</v>
      </c>
      <c r="M17" s="26">
        <v>19</v>
      </c>
      <c r="N17" s="34">
        <v>0.73680000000000001</v>
      </c>
      <c r="O17" s="26">
        <v>9</v>
      </c>
      <c r="P17" s="26">
        <v>17</v>
      </c>
      <c r="Q17" s="34">
        <v>0.52939999999999998</v>
      </c>
      <c r="R17" s="26">
        <v>119</v>
      </c>
      <c r="S17" s="343">
        <v>174</v>
      </c>
      <c r="T17" s="29">
        <v>0.68390804597701149</v>
      </c>
      <c r="U17" s="32"/>
      <c r="V17" s="26">
        <v>2002</v>
      </c>
      <c r="W17" s="26" t="s">
        <v>66</v>
      </c>
      <c r="X17" s="220" t="s">
        <v>58</v>
      </c>
      <c r="Y17" s="348"/>
      <c r="Z17" s="348" t="s">
        <v>486</v>
      </c>
      <c r="AA17" s="348"/>
      <c r="AB17" s="348"/>
      <c r="AC17" s="26"/>
      <c r="AD17" s="335"/>
      <c r="AE17" s="335"/>
      <c r="AF17" s="335"/>
      <c r="AG17" s="335"/>
      <c r="AH17" s="335"/>
      <c r="AI17" s="335"/>
      <c r="AJ17" s="335"/>
    </row>
    <row r="18" spans="1:36" s="341" customFormat="1" ht="15.6" customHeight="1" x14ac:dyDescent="0.25">
      <c r="A18" s="337"/>
      <c r="B18" s="26">
        <v>2003</v>
      </c>
      <c r="C18" s="26" t="s">
        <v>66</v>
      </c>
      <c r="D18" s="220" t="s">
        <v>58</v>
      </c>
      <c r="E18" s="81">
        <v>24</v>
      </c>
      <c r="F18" s="26">
        <v>15</v>
      </c>
      <c r="G18" s="26">
        <v>30</v>
      </c>
      <c r="H18" s="34">
        <v>0.5</v>
      </c>
      <c r="I18" s="26">
        <v>56</v>
      </c>
      <c r="J18" s="26">
        <v>84</v>
      </c>
      <c r="K18" s="34">
        <v>0.66659999999999997</v>
      </c>
      <c r="L18" s="26">
        <v>13</v>
      </c>
      <c r="M18" s="26">
        <v>20</v>
      </c>
      <c r="N18" s="34">
        <v>0.65</v>
      </c>
      <c r="O18" s="26">
        <v>6</v>
      </c>
      <c r="P18" s="26">
        <v>14</v>
      </c>
      <c r="Q18" s="34">
        <v>0.42849999999999999</v>
      </c>
      <c r="R18" s="26">
        <v>90</v>
      </c>
      <c r="S18" s="343">
        <v>148</v>
      </c>
      <c r="T18" s="29">
        <v>0.60810810810810811</v>
      </c>
      <c r="U18" s="32"/>
      <c r="V18" s="26">
        <v>2003</v>
      </c>
      <c r="W18" s="26" t="s">
        <v>66</v>
      </c>
      <c r="X18" s="220" t="s">
        <v>58</v>
      </c>
      <c r="Y18" s="348"/>
      <c r="Z18" s="348" t="s">
        <v>486</v>
      </c>
      <c r="AA18" s="348"/>
      <c r="AB18" s="348"/>
      <c r="AC18" s="26"/>
      <c r="AD18" s="335"/>
      <c r="AE18" s="335"/>
      <c r="AF18" s="335"/>
      <c r="AG18" s="335"/>
      <c r="AH18" s="335"/>
      <c r="AI18" s="335"/>
      <c r="AJ18" s="335"/>
    </row>
    <row r="19" spans="1:36" s="341" customFormat="1" ht="15.6" customHeight="1" x14ac:dyDescent="0.25">
      <c r="A19" s="337"/>
      <c r="B19" s="17" t="s">
        <v>7</v>
      </c>
      <c r="C19" s="18"/>
      <c r="D19" s="16"/>
      <c r="E19" s="16">
        <v>536</v>
      </c>
      <c r="F19" s="19">
        <f>SUM(F4:F18)-58</f>
        <v>622</v>
      </c>
      <c r="G19" s="19">
        <f>SUM(G4:G18)</f>
        <v>909</v>
      </c>
      <c r="H19" s="344">
        <f>PRODUCT(F19/G19)</f>
        <v>0.6842684268426843</v>
      </c>
      <c r="I19" s="19">
        <f>SUM(I4:I18)-48</f>
        <v>1000</v>
      </c>
      <c r="J19" s="19">
        <f>SUM(J4:J18)</f>
        <v>1395</v>
      </c>
      <c r="K19" s="344">
        <f>PRODUCT(I19/J19)</f>
        <v>0.71684587813620071</v>
      </c>
      <c r="L19" s="19">
        <f>SUM(L4:L18)-10</f>
        <v>306</v>
      </c>
      <c r="M19" s="19">
        <f>SUM(M4:M18)</f>
        <v>488</v>
      </c>
      <c r="N19" s="344">
        <f>PRODUCT(L19/M19)</f>
        <v>0.62704918032786883</v>
      </c>
      <c r="O19" s="19">
        <f>SUM(O4:O18)</f>
        <v>123</v>
      </c>
      <c r="P19" s="19">
        <f>SUM(P4:P18)</f>
        <v>261</v>
      </c>
      <c r="Q19" s="344">
        <f>PRODUCT(O19/P19)</f>
        <v>0.47126436781609193</v>
      </c>
      <c r="R19" s="19">
        <f>SUM(R4:R18)</f>
        <v>2167</v>
      </c>
      <c r="S19" s="19">
        <f>SUM(S4:S18)</f>
        <v>3244</v>
      </c>
      <c r="T19" s="344">
        <f>PRODUCT(R19/S19)</f>
        <v>0.66800246609124536</v>
      </c>
      <c r="U19" s="32"/>
      <c r="V19" s="18"/>
      <c r="W19" s="15"/>
      <c r="X19" s="202"/>
      <c r="Y19" s="15"/>
      <c r="Z19" s="15"/>
      <c r="AA19" s="15"/>
      <c r="AB19" s="15"/>
      <c r="AC19" s="16"/>
      <c r="AD19" s="335"/>
      <c r="AE19" s="335"/>
      <c r="AF19" s="335"/>
      <c r="AG19" s="335"/>
      <c r="AH19" s="335"/>
      <c r="AI19" s="335"/>
      <c r="AJ19" s="335"/>
    </row>
    <row r="20" spans="1:36" s="341" customFormat="1" ht="15.6" customHeight="1" x14ac:dyDescent="0.25">
      <c r="A20" s="345"/>
      <c r="B20" s="335"/>
      <c r="C20" s="335"/>
      <c r="D20" s="335"/>
      <c r="E20" s="32"/>
      <c r="F20" s="335"/>
      <c r="G20" s="335"/>
      <c r="H20" s="346"/>
      <c r="I20" s="335"/>
      <c r="J20" s="335"/>
      <c r="K20" s="347"/>
      <c r="L20" s="335"/>
      <c r="M20" s="335"/>
      <c r="N20" s="335"/>
      <c r="O20" s="335"/>
      <c r="P20" s="335"/>
      <c r="Q20" s="335"/>
      <c r="R20" s="335"/>
      <c r="S20" s="335"/>
      <c r="T20" s="335"/>
      <c r="U20" s="32"/>
      <c r="V20" s="335"/>
      <c r="W20" s="335"/>
      <c r="X20" s="335"/>
      <c r="Y20" s="335"/>
      <c r="Z20" s="335"/>
      <c r="AA20" s="335"/>
      <c r="AB20" s="335"/>
      <c r="AC20" s="335"/>
      <c r="AD20" s="335"/>
      <c r="AE20" s="335"/>
      <c r="AF20" s="335"/>
      <c r="AG20" s="335"/>
      <c r="AH20" s="335"/>
      <c r="AI20" s="335"/>
      <c r="AJ20" s="335"/>
    </row>
    <row r="21" spans="1:36" ht="15.6" customHeight="1" x14ac:dyDescent="0.25">
      <c r="A21" s="337"/>
      <c r="B21" s="11" t="s">
        <v>488</v>
      </c>
      <c r="C21" s="12"/>
      <c r="D21" s="111"/>
      <c r="E21" s="12"/>
      <c r="F21" s="247"/>
      <c r="G21" s="76"/>
      <c r="H21" s="12"/>
      <c r="I21" s="247"/>
      <c r="J21" s="76"/>
      <c r="K21" s="12"/>
      <c r="L21" s="247"/>
      <c r="M21" s="76"/>
      <c r="N21" s="12"/>
      <c r="O21" s="247"/>
      <c r="P21" s="76"/>
      <c r="Q21" s="12"/>
      <c r="R21" s="247"/>
      <c r="S21" s="76"/>
      <c r="T21" s="28"/>
      <c r="U21" s="335"/>
      <c r="V21" s="11" t="s">
        <v>494</v>
      </c>
      <c r="W21" s="12"/>
      <c r="X21" s="111"/>
      <c r="Y21" s="76"/>
      <c r="Z21" s="76"/>
      <c r="AA21" s="76"/>
      <c r="AB21" s="76"/>
      <c r="AC21" s="109"/>
      <c r="AD21" s="335"/>
      <c r="AE21" s="335"/>
      <c r="AF21" s="335"/>
      <c r="AG21" s="335"/>
      <c r="AH21" s="335"/>
      <c r="AI21" s="335"/>
      <c r="AJ21" s="335"/>
    </row>
    <row r="22" spans="1:36" s="341" customFormat="1" ht="15.6" customHeight="1" x14ac:dyDescent="0.25">
      <c r="A22" s="337"/>
      <c r="B22" s="18"/>
      <c r="C22" s="15"/>
      <c r="D22" s="338"/>
      <c r="E22" s="191"/>
      <c r="F22" s="176"/>
      <c r="G22" s="191" t="s">
        <v>18</v>
      </c>
      <c r="H22" s="339"/>
      <c r="I22" s="176"/>
      <c r="J22" s="191" t="s">
        <v>19</v>
      </c>
      <c r="K22" s="340"/>
      <c r="L22" s="176"/>
      <c r="M22" s="191" t="s">
        <v>20</v>
      </c>
      <c r="N22" s="271"/>
      <c r="O22" s="176"/>
      <c r="P22" s="191" t="s">
        <v>21</v>
      </c>
      <c r="Q22" s="271"/>
      <c r="R22" s="176"/>
      <c r="S22" s="191" t="s">
        <v>7</v>
      </c>
      <c r="T22" s="271"/>
      <c r="U22" s="32"/>
      <c r="V22" s="18"/>
      <c r="W22" s="15"/>
      <c r="X22" s="202"/>
      <c r="Y22" s="15"/>
      <c r="Z22" s="15"/>
      <c r="AA22" s="15"/>
      <c r="AB22" s="15"/>
      <c r="AC22" s="16"/>
      <c r="AD22" s="335"/>
      <c r="AE22" s="335"/>
      <c r="AF22" s="335"/>
      <c r="AG22" s="335"/>
      <c r="AH22" s="335"/>
      <c r="AI22" s="335"/>
      <c r="AJ22" s="335"/>
    </row>
    <row r="23" spans="1:36" ht="15.6" customHeight="1" x14ac:dyDescent="0.25">
      <c r="A23" s="337"/>
      <c r="B23" s="18" t="s">
        <v>0</v>
      </c>
      <c r="C23" s="15" t="s">
        <v>4</v>
      </c>
      <c r="D23" s="338" t="s">
        <v>1</v>
      </c>
      <c r="E23" s="15" t="s">
        <v>3</v>
      </c>
      <c r="F23" s="18" t="s">
        <v>17</v>
      </c>
      <c r="G23" s="15" t="s">
        <v>484</v>
      </c>
      <c r="H23" s="231" t="s">
        <v>485</v>
      </c>
      <c r="I23" s="18" t="s">
        <v>17</v>
      </c>
      <c r="J23" s="15" t="s">
        <v>484</v>
      </c>
      <c r="K23" s="231" t="s">
        <v>485</v>
      </c>
      <c r="L23" s="18" t="s">
        <v>17</v>
      </c>
      <c r="M23" s="15" t="s">
        <v>484</v>
      </c>
      <c r="N23" s="231" t="s">
        <v>485</v>
      </c>
      <c r="O23" s="18" t="s">
        <v>17</v>
      </c>
      <c r="P23" s="15" t="s">
        <v>484</v>
      </c>
      <c r="Q23" s="231" t="s">
        <v>485</v>
      </c>
      <c r="R23" s="18" t="s">
        <v>17</v>
      </c>
      <c r="S23" s="15" t="s">
        <v>484</v>
      </c>
      <c r="T23" s="231" t="s">
        <v>485</v>
      </c>
      <c r="U23" s="32"/>
      <c r="V23" s="18" t="s">
        <v>0</v>
      </c>
      <c r="W23" s="15" t="s">
        <v>4</v>
      </c>
      <c r="X23" s="338" t="s">
        <v>1</v>
      </c>
      <c r="Y23" s="18" t="s">
        <v>18</v>
      </c>
      <c r="Z23" s="15" t="s">
        <v>19</v>
      </c>
      <c r="AA23" s="15" t="s">
        <v>20</v>
      </c>
      <c r="AB23" s="15" t="s">
        <v>21</v>
      </c>
      <c r="AC23" s="16" t="s">
        <v>17</v>
      </c>
      <c r="AD23" s="335"/>
      <c r="AE23" s="335"/>
      <c r="AF23" s="335"/>
      <c r="AG23" s="335"/>
      <c r="AH23" s="335"/>
      <c r="AI23" s="335"/>
      <c r="AJ23" s="335"/>
    </row>
    <row r="24" spans="1:36" ht="15.6" customHeight="1" x14ac:dyDescent="0.25">
      <c r="A24" s="337"/>
      <c r="B24" s="26">
        <v>1989</v>
      </c>
      <c r="C24" s="26" t="s">
        <v>178</v>
      </c>
      <c r="D24" s="220" t="s">
        <v>58</v>
      </c>
      <c r="E24" s="81">
        <v>3</v>
      </c>
      <c r="F24" s="26">
        <v>6</v>
      </c>
      <c r="G24" s="26">
        <v>8</v>
      </c>
      <c r="H24" s="29">
        <v>0.75</v>
      </c>
      <c r="I24" s="26">
        <v>10</v>
      </c>
      <c r="J24" s="26">
        <v>12</v>
      </c>
      <c r="K24" s="29">
        <v>0.83333333333333337</v>
      </c>
      <c r="L24" s="26">
        <v>3</v>
      </c>
      <c r="M24" s="26">
        <v>4</v>
      </c>
      <c r="N24" s="29">
        <v>0.75</v>
      </c>
      <c r="O24" s="26">
        <v>4</v>
      </c>
      <c r="P24" s="26">
        <v>7</v>
      </c>
      <c r="Q24" s="29">
        <v>0.5714285714285714</v>
      </c>
      <c r="R24" s="26">
        <v>23</v>
      </c>
      <c r="S24" s="26">
        <v>31</v>
      </c>
      <c r="T24" s="29">
        <v>0.74193548387096775</v>
      </c>
      <c r="U24" s="335"/>
      <c r="V24" s="26">
        <v>1989</v>
      </c>
      <c r="W24" s="26" t="s">
        <v>178</v>
      </c>
      <c r="X24" s="220" t="s">
        <v>58</v>
      </c>
      <c r="Y24" s="348" t="s">
        <v>263</v>
      </c>
      <c r="Z24" s="348" t="s">
        <v>33</v>
      </c>
      <c r="AA24" s="348"/>
      <c r="AB24" s="348" t="s">
        <v>327</v>
      </c>
      <c r="AC24" s="26" t="s">
        <v>258</v>
      </c>
      <c r="AD24" s="335"/>
      <c r="AE24" s="335"/>
      <c r="AF24" s="335"/>
      <c r="AG24" s="335"/>
      <c r="AH24" s="335"/>
      <c r="AI24" s="335"/>
      <c r="AJ24" s="335"/>
    </row>
    <row r="25" spans="1:36" ht="15.6" customHeight="1" x14ac:dyDescent="0.25">
      <c r="A25" s="337"/>
      <c r="B25" s="26">
        <v>1990</v>
      </c>
      <c r="C25" s="26" t="s">
        <v>66</v>
      </c>
      <c r="D25" s="220" t="s">
        <v>58</v>
      </c>
      <c r="E25" s="81">
        <v>9</v>
      </c>
      <c r="F25" s="26">
        <v>12</v>
      </c>
      <c r="G25" s="26">
        <v>19</v>
      </c>
      <c r="H25" s="29">
        <v>0.63157894736842102</v>
      </c>
      <c r="I25" s="26">
        <v>31</v>
      </c>
      <c r="J25" s="26">
        <v>43</v>
      </c>
      <c r="K25" s="29">
        <v>0.72093023255813948</v>
      </c>
      <c r="L25" s="26">
        <v>7</v>
      </c>
      <c r="M25" s="26">
        <v>15</v>
      </c>
      <c r="N25" s="29">
        <v>0.46666666666666667</v>
      </c>
      <c r="O25" s="26">
        <v>2</v>
      </c>
      <c r="P25" s="26">
        <v>4</v>
      </c>
      <c r="Q25" s="29">
        <v>0.5</v>
      </c>
      <c r="R25" s="26">
        <v>52</v>
      </c>
      <c r="S25" s="26">
        <v>81</v>
      </c>
      <c r="T25" s="29">
        <v>0.64197530864197527</v>
      </c>
      <c r="U25" s="335"/>
      <c r="V25" s="26">
        <v>1990</v>
      </c>
      <c r="W25" s="26" t="s">
        <v>66</v>
      </c>
      <c r="X25" s="220" t="s">
        <v>58</v>
      </c>
      <c r="Y25" s="348" t="s">
        <v>150</v>
      </c>
      <c r="Z25" s="348" t="s">
        <v>66</v>
      </c>
      <c r="AA25" s="348" t="s">
        <v>395</v>
      </c>
      <c r="AB25" s="348"/>
      <c r="AC25" s="26" t="s">
        <v>66</v>
      </c>
      <c r="AD25" s="335"/>
      <c r="AE25" s="335"/>
      <c r="AF25" s="335"/>
      <c r="AG25" s="335"/>
      <c r="AH25" s="335"/>
      <c r="AI25" s="335"/>
      <c r="AJ25" s="335"/>
    </row>
    <row r="26" spans="1:36" ht="15.6" customHeight="1" x14ac:dyDescent="0.25">
      <c r="A26" s="337"/>
      <c r="B26" s="26">
        <v>1991</v>
      </c>
      <c r="C26" s="26" t="s">
        <v>147</v>
      </c>
      <c r="D26" s="220" t="s">
        <v>58</v>
      </c>
      <c r="E26" s="81">
        <v>7</v>
      </c>
      <c r="F26" s="26">
        <v>14</v>
      </c>
      <c r="G26" s="26">
        <v>21</v>
      </c>
      <c r="H26" s="29">
        <v>0.66666666666666663</v>
      </c>
      <c r="I26" s="26">
        <v>16</v>
      </c>
      <c r="J26" s="26">
        <v>25</v>
      </c>
      <c r="K26" s="29">
        <v>0.64</v>
      </c>
      <c r="L26" s="26">
        <v>5</v>
      </c>
      <c r="M26" s="26">
        <v>6</v>
      </c>
      <c r="N26" s="29">
        <v>0.83333333333333337</v>
      </c>
      <c r="O26" s="26">
        <v>2</v>
      </c>
      <c r="P26" s="26">
        <v>4</v>
      </c>
      <c r="Q26" s="29">
        <v>0.5</v>
      </c>
      <c r="R26" s="26">
        <v>37</v>
      </c>
      <c r="S26" s="26">
        <v>56</v>
      </c>
      <c r="T26" s="29">
        <v>0.6607142857142857</v>
      </c>
      <c r="U26" s="335"/>
      <c r="V26" s="26">
        <v>1991</v>
      </c>
      <c r="W26" s="26" t="s">
        <v>147</v>
      </c>
      <c r="X26" s="220" t="s">
        <v>58</v>
      </c>
      <c r="Y26" s="348" t="s">
        <v>265</v>
      </c>
      <c r="Z26" s="348" t="s">
        <v>265</v>
      </c>
      <c r="AA26" s="348" t="s">
        <v>262</v>
      </c>
      <c r="AB26" s="348"/>
      <c r="AC26" s="26" t="s">
        <v>329</v>
      </c>
      <c r="AD26" s="335"/>
      <c r="AE26" s="335"/>
      <c r="AF26" s="335"/>
      <c r="AG26" s="335"/>
      <c r="AH26" s="335"/>
      <c r="AI26" s="335"/>
      <c r="AJ26" s="335"/>
    </row>
    <row r="27" spans="1:36" ht="15.6" customHeight="1" x14ac:dyDescent="0.25">
      <c r="A27" s="337"/>
      <c r="B27" s="26">
        <v>1992</v>
      </c>
      <c r="C27" s="26" t="s">
        <v>66</v>
      </c>
      <c r="D27" s="220" t="s">
        <v>58</v>
      </c>
      <c r="E27" s="81">
        <v>7</v>
      </c>
      <c r="F27" s="26">
        <v>21</v>
      </c>
      <c r="G27" s="26">
        <v>28</v>
      </c>
      <c r="H27" s="29">
        <v>0.75</v>
      </c>
      <c r="I27" s="26">
        <v>27</v>
      </c>
      <c r="J27" s="26">
        <v>32</v>
      </c>
      <c r="K27" s="29">
        <v>0.84375</v>
      </c>
      <c r="L27" s="26">
        <v>4</v>
      </c>
      <c r="M27" s="26">
        <v>7</v>
      </c>
      <c r="N27" s="29">
        <v>0.5714285714285714</v>
      </c>
      <c r="O27" s="26">
        <v>2</v>
      </c>
      <c r="P27" s="26">
        <v>5</v>
      </c>
      <c r="Q27" s="29">
        <v>0.4</v>
      </c>
      <c r="R27" s="26">
        <v>54</v>
      </c>
      <c r="S27" s="26">
        <v>72</v>
      </c>
      <c r="T27" s="29">
        <v>0.75</v>
      </c>
      <c r="U27" s="335"/>
      <c r="V27" s="26">
        <v>1992</v>
      </c>
      <c r="W27" s="26" t="s">
        <v>66</v>
      </c>
      <c r="X27" s="220" t="s">
        <v>58</v>
      </c>
      <c r="Y27" s="348" t="s">
        <v>152</v>
      </c>
      <c r="Z27" s="348" t="s">
        <v>147</v>
      </c>
      <c r="AA27" s="348" t="s">
        <v>490</v>
      </c>
      <c r="AB27" s="348"/>
      <c r="AC27" s="26" t="s">
        <v>66</v>
      </c>
      <c r="AD27" s="335"/>
      <c r="AE27" s="335"/>
      <c r="AF27" s="335"/>
      <c r="AG27" s="335"/>
      <c r="AH27" s="335"/>
      <c r="AI27" s="335"/>
      <c r="AJ27" s="335"/>
    </row>
    <row r="28" spans="1:36" ht="15.6" customHeight="1" x14ac:dyDescent="0.25">
      <c r="A28" s="337"/>
      <c r="B28" s="26">
        <v>1993</v>
      </c>
      <c r="C28" s="26" t="s">
        <v>66</v>
      </c>
      <c r="D28" s="220" t="s">
        <v>58</v>
      </c>
      <c r="E28" s="81">
        <v>8</v>
      </c>
      <c r="F28" s="26">
        <v>24</v>
      </c>
      <c r="G28" s="26">
        <v>29</v>
      </c>
      <c r="H28" s="29">
        <v>0.82758620689655171</v>
      </c>
      <c r="I28" s="26">
        <v>30</v>
      </c>
      <c r="J28" s="26">
        <v>36</v>
      </c>
      <c r="K28" s="29">
        <v>0.83333333333333337</v>
      </c>
      <c r="L28" s="26">
        <v>6</v>
      </c>
      <c r="M28" s="26">
        <v>8</v>
      </c>
      <c r="N28" s="29">
        <v>0.75</v>
      </c>
      <c r="O28" s="26">
        <v>3</v>
      </c>
      <c r="P28" s="26">
        <v>9</v>
      </c>
      <c r="Q28" s="29">
        <v>0.33333333333333331</v>
      </c>
      <c r="R28" s="26">
        <v>63</v>
      </c>
      <c r="S28" s="26">
        <v>82</v>
      </c>
      <c r="T28" s="29">
        <v>0.76829268292682928</v>
      </c>
      <c r="U28" s="335"/>
      <c r="V28" s="26">
        <v>1993</v>
      </c>
      <c r="W28" s="26" t="s">
        <v>66</v>
      </c>
      <c r="X28" s="220" t="s">
        <v>58</v>
      </c>
      <c r="Y28" s="348" t="s">
        <v>152</v>
      </c>
      <c r="Z28" s="348" t="s">
        <v>66</v>
      </c>
      <c r="AA28" s="348"/>
      <c r="AB28" s="348" t="s">
        <v>490</v>
      </c>
      <c r="AC28" s="26" t="s">
        <v>147</v>
      </c>
      <c r="AD28" s="335"/>
      <c r="AE28" s="335"/>
      <c r="AF28" s="335"/>
      <c r="AG28" s="335"/>
      <c r="AH28" s="335"/>
      <c r="AI28" s="335"/>
      <c r="AJ28" s="335"/>
    </row>
    <row r="29" spans="1:36" ht="15.6" customHeight="1" x14ac:dyDescent="0.25">
      <c r="A29" s="337"/>
      <c r="B29" s="26">
        <v>1994</v>
      </c>
      <c r="C29" s="26" t="s">
        <v>65</v>
      </c>
      <c r="D29" s="220" t="s">
        <v>58</v>
      </c>
      <c r="E29" s="81">
        <v>4</v>
      </c>
      <c r="F29" s="26">
        <v>10</v>
      </c>
      <c r="G29" s="26">
        <v>13</v>
      </c>
      <c r="H29" s="29">
        <v>0.76923076923076927</v>
      </c>
      <c r="I29" s="26">
        <v>17</v>
      </c>
      <c r="J29" s="26">
        <v>21</v>
      </c>
      <c r="K29" s="29">
        <v>0.80952380952380953</v>
      </c>
      <c r="L29" s="26">
        <v>9</v>
      </c>
      <c r="M29" s="26">
        <v>11</v>
      </c>
      <c r="N29" s="29">
        <v>0.81818181818181823</v>
      </c>
      <c r="O29" s="26">
        <v>1</v>
      </c>
      <c r="P29" s="26">
        <v>4</v>
      </c>
      <c r="Q29" s="29">
        <v>0.25</v>
      </c>
      <c r="R29" s="26">
        <v>37</v>
      </c>
      <c r="S29" s="26">
        <v>49</v>
      </c>
      <c r="T29" s="29">
        <v>0.75510204081632648</v>
      </c>
      <c r="U29" s="335"/>
      <c r="V29" s="26">
        <v>1994</v>
      </c>
      <c r="W29" s="26" t="s">
        <v>65</v>
      </c>
      <c r="X29" s="220" t="s">
        <v>58</v>
      </c>
      <c r="Y29" s="348" t="s">
        <v>152</v>
      </c>
      <c r="Z29" s="348" t="s">
        <v>66</v>
      </c>
      <c r="AA29" s="348" t="s">
        <v>147</v>
      </c>
      <c r="AB29" s="348" t="s">
        <v>262</v>
      </c>
      <c r="AC29" s="26" t="s">
        <v>66</v>
      </c>
      <c r="AD29" s="335"/>
      <c r="AE29" s="335"/>
      <c r="AF29" s="335"/>
      <c r="AG29" s="335"/>
      <c r="AH29" s="335"/>
      <c r="AI29" s="335"/>
      <c r="AJ29" s="335"/>
    </row>
    <row r="30" spans="1:36" ht="15.6" customHeight="1" x14ac:dyDescent="0.25">
      <c r="A30" s="337"/>
      <c r="B30" s="26">
        <v>1995</v>
      </c>
      <c r="C30" s="26" t="s">
        <v>66</v>
      </c>
      <c r="D30" s="220" t="s">
        <v>58</v>
      </c>
      <c r="E30" s="81">
        <v>11</v>
      </c>
      <c r="F30" s="26">
        <v>25</v>
      </c>
      <c r="G30" s="26">
        <v>33</v>
      </c>
      <c r="H30" s="29">
        <v>0.75757575757575757</v>
      </c>
      <c r="I30" s="26">
        <v>29</v>
      </c>
      <c r="J30" s="26">
        <v>47</v>
      </c>
      <c r="K30" s="29">
        <v>0.61702127659574468</v>
      </c>
      <c r="L30" s="26">
        <v>12</v>
      </c>
      <c r="M30" s="26">
        <v>18</v>
      </c>
      <c r="N30" s="29">
        <v>0.66666666666666663</v>
      </c>
      <c r="O30" s="26">
        <v>11</v>
      </c>
      <c r="P30" s="26">
        <v>17</v>
      </c>
      <c r="Q30" s="29">
        <v>0.6470588235294118</v>
      </c>
      <c r="R30" s="26">
        <v>77</v>
      </c>
      <c r="S30" s="26">
        <v>115</v>
      </c>
      <c r="T30" s="29">
        <v>0.66956521739130437</v>
      </c>
      <c r="U30" s="335"/>
      <c r="V30" s="26">
        <v>1995</v>
      </c>
      <c r="W30" s="26" t="s">
        <v>66</v>
      </c>
      <c r="X30" s="220" t="s">
        <v>58</v>
      </c>
      <c r="Y30" s="348" t="s">
        <v>147</v>
      </c>
      <c r="Z30" s="348" t="s">
        <v>147</v>
      </c>
      <c r="AA30" s="348" t="s">
        <v>33</v>
      </c>
      <c r="AB30" s="348" t="s">
        <v>152</v>
      </c>
      <c r="AC30" s="26" t="s">
        <v>66</v>
      </c>
      <c r="AD30" s="335"/>
      <c r="AE30" s="335"/>
      <c r="AF30" s="335"/>
      <c r="AG30" s="335"/>
      <c r="AH30" s="335"/>
      <c r="AI30" s="335"/>
      <c r="AJ30" s="335"/>
    </row>
    <row r="31" spans="1:36" ht="15.6" customHeight="1" x14ac:dyDescent="0.25">
      <c r="A31" s="337"/>
      <c r="B31" s="26">
        <v>1996</v>
      </c>
      <c r="C31" s="26" t="s">
        <v>66</v>
      </c>
      <c r="D31" s="220" t="s">
        <v>58</v>
      </c>
      <c r="E31" s="81">
        <v>9</v>
      </c>
      <c r="F31" s="26">
        <v>16</v>
      </c>
      <c r="G31" s="26">
        <v>27</v>
      </c>
      <c r="H31" s="29">
        <v>0.59259259259259256</v>
      </c>
      <c r="I31" s="26">
        <v>19</v>
      </c>
      <c r="J31" s="26">
        <v>35</v>
      </c>
      <c r="K31" s="29">
        <v>0.54285714285714282</v>
      </c>
      <c r="L31" s="26">
        <v>8</v>
      </c>
      <c r="M31" s="26">
        <v>15</v>
      </c>
      <c r="N31" s="29">
        <v>0.53333333333333333</v>
      </c>
      <c r="O31" s="26">
        <v>2</v>
      </c>
      <c r="P31" s="26">
        <v>7</v>
      </c>
      <c r="Q31" s="29">
        <v>0.2857142857142857</v>
      </c>
      <c r="R31" s="26">
        <v>45</v>
      </c>
      <c r="S31" s="26">
        <v>84</v>
      </c>
      <c r="T31" s="29">
        <v>0.5357142857142857</v>
      </c>
      <c r="U31" s="335"/>
      <c r="V31" s="26">
        <v>1996</v>
      </c>
      <c r="W31" s="26" t="s">
        <v>66</v>
      </c>
      <c r="X31" s="220" t="s">
        <v>58</v>
      </c>
      <c r="Y31" s="348" t="s">
        <v>179</v>
      </c>
      <c r="Z31" s="348" t="s">
        <v>265</v>
      </c>
      <c r="AA31" s="348" t="s">
        <v>258</v>
      </c>
      <c r="AB31" s="348"/>
      <c r="AC31" s="26" t="s">
        <v>329</v>
      </c>
      <c r="AD31" s="335"/>
      <c r="AE31" s="335"/>
      <c r="AF31" s="335"/>
      <c r="AG31" s="335"/>
      <c r="AH31" s="335"/>
      <c r="AI31" s="335"/>
      <c r="AJ31" s="335"/>
    </row>
    <row r="32" spans="1:36" s="350" customFormat="1" ht="15.6" customHeight="1" x14ac:dyDescent="0.25">
      <c r="A32" s="349"/>
      <c r="B32" s="26">
        <v>1997</v>
      </c>
      <c r="C32" s="26" t="s">
        <v>178</v>
      </c>
      <c r="D32" s="220" t="s">
        <v>95</v>
      </c>
      <c r="E32" s="81">
        <v>5</v>
      </c>
      <c r="F32" s="26">
        <v>14</v>
      </c>
      <c r="G32" s="26">
        <v>23</v>
      </c>
      <c r="H32" s="29">
        <v>0.60869565217391308</v>
      </c>
      <c r="I32" s="26">
        <v>9</v>
      </c>
      <c r="J32" s="26">
        <v>15</v>
      </c>
      <c r="K32" s="29">
        <v>0.6</v>
      </c>
      <c r="L32" s="26">
        <v>1</v>
      </c>
      <c r="M32" s="26">
        <v>3</v>
      </c>
      <c r="N32" s="29">
        <v>0.33333333333333331</v>
      </c>
      <c r="O32" s="26">
        <v>1</v>
      </c>
      <c r="P32" s="26">
        <v>2</v>
      </c>
      <c r="Q32" s="29">
        <v>0.5</v>
      </c>
      <c r="R32" s="26">
        <v>25</v>
      </c>
      <c r="S32" s="26">
        <v>43</v>
      </c>
      <c r="T32" s="29">
        <v>0.58139534883720934</v>
      </c>
      <c r="U32" s="335"/>
      <c r="V32" s="26">
        <v>1997</v>
      </c>
      <c r="W32" s="26" t="s">
        <v>178</v>
      </c>
      <c r="X32" s="220" t="s">
        <v>95</v>
      </c>
      <c r="Y32" s="348" t="s">
        <v>395</v>
      </c>
      <c r="Z32" s="348" t="s">
        <v>263</v>
      </c>
      <c r="AA32" s="348"/>
      <c r="AB32" s="348"/>
      <c r="AC32" s="26"/>
      <c r="AD32" s="335"/>
      <c r="AE32" s="335"/>
      <c r="AF32" s="335"/>
      <c r="AG32" s="335"/>
      <c r="AH32" s="335"/>
      <c r="AI32" s="335"/>
      <c r="AJ32" s="335"/>
    </row>
    <row r="33" spans="1:36" ht="15.6" customHeight="1" x14ac:dyDescent="0.25">
      <c r="A33" s="337"/>
      <c r="B33" s="26">
        <v>1998</v>
      </c>
      <c r="C33" s="26" t="s">
        <v>66</v>
      </c>
      <c r="D33" s="220" t="s">
        <v>95</v>
      </c>
      <c r="E33" s="81">
        <v>10</v>
      </c>
      <c r="F33" s="26">
        <v>15</v>
      </c>
      <c r="G33" s="26">
        <v>19</v>
      </c>
      <c r="H33" s="29">
        <v>0.78947368421052633</v>
      </c>
      <c r="I33" s="26">
        <v>40</v>
      </c>
      <c r="J33" s="26">
        <v>47</v>
      </c>
      <c r="K33" s="29">
        <v>0.85106382978723405</v>
      </c>
      <c r="L33" s="26">
        <v>6</v>
      </c>
      <c r="M33" s="26">
        <v>11</v>
      </c>
      <c r="N33" s="29">
        <v>0.54545454545454541</v>
      </c>
      <c r="O33" s="26">
        <v>0</v>
      </c>
      <c r="P33" s="26">
        <v>1</v>
      </c>
      <c r="Q33" s="29">
        <v>0</v>
      </c>
      <c r="R33" s="26">
        <v>61</v>
      </c>
      <c r="S33" s="26">
        <v>78</v>
      </c>
      <c r="T33" s="29">
        <v>0.78205128205128205</v>
      </c>
      <c r="U33" s="335"/>
      <c r="V33" s="26">
        <v>1998</v>
      </c>
      <c r="W33" s="26" t="s">
        <v>66</v>
      </c>
      <c r="X33" s="220" t="s">
        <v>95</v>
      </c>
      <c r="Y33" s="348" t="s">
        <v>33</v>
      </c>
      <c r="Z33" s="348" t="s">
        <v>66</v>
      </c>
      <c r="AA33" s="348" t="s">
        <v>279</v>
      </c>
      <c r="AB33" s="348"/>
      <c r="AC33" s="26" t="s">
        <v>66</v>
      </c>
      <c r="AD33" s="335"/>
      <c r="AE33" s="335"/>
      <c r="AF33" s="335"/>
      <c r="AG33" s="335"/>
      <c r="AH33" s="335"/>
      <c r="AI33" s="335"/>
      <c r="AJ33" s="335"/>
    </row>
    <row r="34" spans="1:36" ht="15.6" customHeight="1" x14ac:dyDescent="0.25">
      <c r="A34" s="337"/>
      <c r="B34" s="26">
        <v>1999</v>
      </c>
      <c r="C34" s="26" t="s">
        <v>150</v>
      </c>
      <c r="D34" s="220" t="s">
        <v>95</v>
      </c>
      <c r="E34" s="81">
        <v>3</v>
      </c>
      <c r="F34" s="26">
        <v>6</v>
      </c>
      <c r="G34" s="26">
        <v>9</v>
      </c>
      <c r="H34" s="29">
        <v>0.66659999999999997</v>
      </c>
      <c r="I34" s="26">
        <v>9</v>
      </c>
      <c r="J34" s="26">
        <v>13</v>
      </c>
      <c r="K34" s="29">
        <v>0.69230000000000003</v>
      </c>
      <c r="L34" s="26">
        <v>0</v>
      </c>
      <c r="M34" s="26">
        <v>1</v>
      </c>
      <c r="N34" s="29">
        <v>0</v>
      </c>
      <c r="O34" s="26">
        <v>0</v>
      </c>
      <c r="P34" s="26">
        <v>0</v>
      </c>
      <c r="Q34" s="29">
        <v>0</v>
      </c>
      <c r="R34" s="26">
        <v>15</v>
      </c>
      <c r="S34" s="26">
        <v>23</v>
      </c>
      <c r="T34" s="29">
        <v>0.65210000000000001</v>
      </c>
      <c r="U34" s="335"/>
      <c r="V34" s="26">
        <v>1999</v>
      </c>
      <c r="W34" s="26" t="s">
        <v>150</v>
      </c>
      <c r="X34" s="220" t="s">
        <v>95</v>
      </c>
      <c r="Y34" s="348"/>
      <c r="Z34" s="348" t="s">
        <v>263</v>
      </c>
      <c r="AA34" s="348"/>
      <c r="AB34" s="348"/>
      <c r="AC34" s="26"/>
      <c r="AD34" s="335"/>
      <c r="AE34" s="335"/>
      <c r="AF34" s="335"/>
      <c r="AG34" s="335"/>
      <c r="AH34" s="335"/>
      <c r="AI34" s="335"/>
      <c r="AJ34" s="335"/>
    </row>
    <row r="35" spans="1:36" ht="15.6" customHeight="1" x14ac:dyDescent="0.25">
      <c r="A35" s="337"/>
      <c r="B35" s="26">
        <v>2000</v>
      </c>
      <c r="C35" s="26" t="s">
        <v>147</v>
      </c>
      <c r="D35" s="220" t="s">
        <v>58</v>
      </c>
      <c r="E35" s="81">
        <v>11</v>
      </c>
      <c r="F35" s="26">
        <v>11</v>
      </c>
      <c r="G35" s="26">
        <v>22</v>
      </c>
      <c r="H35" s="29">
        <v>0.5</v>
      </c>
      <c r="I35" s="26">
        <v>10</v>
      </c>
      <c r="J35" s="26">
        <v>17</v>
      </c>
      <c r="K35" s="29">
        <v>0.58819999999999995</v>
      </c>
      <c r="L35" s="26">
        <v>12</v>
      </c>
      <c r="M35" s="26">
        <v>20</v>
      </c>
      <c r="N35" s="29">
        <v>0.6</v>
      </c>
      <c r="O35" s="26">
        <v>2</v>
      </c>
      <c r="P35" s="26">
        <v>7</v>
      </c>
      <c r="Q35" s="29">
        <v>0.28570000000000001</v>
      </c>
      <c r="R35" s="26">
        <v>35</v>
      </c>
      <c r="S35" s="26">
        <v>66</v>
      </c>
      <c r="T35" s="29">
        <v>0.53029999999999999</v>
      </c>
      <c r="U35" s="335"/>
      <c r="V35" s="26">
        <v>2000</v>
      </c>
      <c r="W35" s="26" t="s">
        <v>147</v>
      </c>
      <c r="X35" s="220" t="s">
        <v>58</v>
      </c>
      <c r="Y35" s="348" t="s">
        <v>279</v>
      </c>
      <c r="Z35" s="348" t="s">
        <v>259</v>
      </c>
      <c r="AA35" s="348" t="s">
        <v>329</v>
      </c>
      <c r="AB35" s="348"/>
      <c r="AC35" s="26" t="s">
        <v>487</v>
      </c>
      <c r="AD35" s="335"/>
      <c r="AE35" s="335"/>
      <c r="AF35" s="335"/>
      <c r="AG35" s="335"/>
      <c r="AH35" s="335"/>
      <c r="AI35" s="335"/>
      <c r="AJ35" s="335"/>
    </row>
    <row r="36" spans="1:36" ht="15.6" customHeight="1" x14ac:dyDescent="0.25">
      <c r="A36" s="337"/>
      <c r="B36" s="26">
        <v>2001</v>
      </c>
      <c r="C36" s="26" t="s">
        <v>66</v>
      </c>
      <c r="D36" s="220" t="s">
        <v>58</v>
      </c>
      <c r="E36" s="81">
        <v>9</v>
      </c>
      <c r="F36" s="26">
        <v>20</v>
      </c>
      <c r="G36" s="26">
        <v>27</v>
      </c>
      <c r="H36" s="29">
        <v>0.74070000000000003</v>
      </c>
      <c r="I36" s="26">
        <v>13</v>
      </c>
      <c r="J36" s="26">
        <v>18</v>
      </c>
      <c r="K36" s="29">
        <v>0.72219999999999995</v>
      </c>
      <c r="L36" s="26">
        <v>2</v>
      </c>
      <c r="M36" s="26">
        <v>4</v>
      </c>
      <c r="N36" s="29">
        <v>0.5</v>
      </c>
      <c r="O36" s="26">
        <v>0</v>
      </c>
      <c r="P36" s="26">
        <v>1</v>
      </c>
      <c r="Q36" s="29">
        <v>0</v>
      </c>
      <c r="R36" s="26">
        <v>35</v>
      </c>
      <c r="S36" s="26">
        <v>50</v>
      </c>
      <c r="T36" s="29">
        <v>0.7</v>
      </c>
      <c r="U36" s="335"/>
      <c r="V36" s="26">
        <v>2001</v>
      </c>
      <c r="W36" s="26" t="s">
        <v>66</v>
      </c>
      <c r="X36" s="220" t="s">
        <v>58</v>
      </c>
      <c r="Y36" s="348" t="s">
        <v>180</v>
      </c>
      <c r="Z36" s="348" t="s">
        <v>409</v>
      </c>
      <c r="AA36" s="348"/>
      <c r="AB36" s="348"/>
      <c r="AC36" s="26" t="s">
        <v>261</v>
      </c>
      <c r="AD36" s="335"/>
      <c r="AE36" s="335"/>
      <c r="AF36" s="335"/>
      <c r="AG36" s="335"/>
      <c r="AH36" s="335"/>
      <c r="AI36" s="335"/>
      <c r="AJ36" s="335"/>
    </row>
    <row r="37" spans="1:36" ht="15.6" customHeight="1" x14ac:dyDescent="0.25">
      <c r="A37" s="337"/>
      <c r="B37" s="26">
        <v>2002</v>
      </c>
      <c r="C37" s="26" t="s">
        <v>66</v>
      </c>
      <c r="D37" s="220" t="s">
        <v>58</v>
      </c>
      <c r="E37" s="81">
        <v>10</v>
      </c>
      <c r="F37" s="26">
        <v>12</v>
      </c>
      <c r="G37" s="26">
        <v>17</v>
      </c>
      <c r="H37" s="29">
        <v>0.70579999999999998</v>
      </c>
      <c r="I37" s="26">
        <v>16</v>
      </c>
      <c r="J37" s="26">
        <v>23</v>
      </c>
      <c r="K37" s="29">
        <v>0.6956</v>
      </c>
      <c r="L37" s="26">
        <v>4</v>
      </c>
      <c r="M37" s="26">
        <v>5</v>
      </c>
      <c r="N37" s="29">
        <v>0.8</v>
      </c>
      <c r="O37" s="26">
        <v>6</v>
      </c>
      <c r="P37" s="26">
        <v>7</v>
      </c>
      <c r="Q37" s="29">
        <v>0.85709999999999997</v>
      </c>
      <c r="R37" s="26">
        <v>38</v>
      </c>
      <c r="S37" s="26">
        <v>52</v>
      </c>
      <c r="T37" s="29">
        <v>0.73070000000000002</v>
      </c>
      <c r="U37" s="335"/>
      <c r="V37" s="26">
        <v>2002</v>
      </c>
      <c r="W37" s="26" t="s">
        <v>66</v>
      </c>
      <c r="X37" s="220" t="s">
        <v>58</v>
      </c>
      <c r="Y37" s="348" t="s">
        <v>375</v>
      </c>
      <c r="Z37" s="348" t="s">
        <v>260</v>
      </c>
      <c r="AA37" s="348"/>
      <c r="AB37" s="348" t="s">
        <v>489</v>
      </c>
      <c r="AC37" s="26" t="s">
        <v>486</v>
      </c>
      <c r="AD37" s="335"/>
      <c r="AE37" s="335"/>
      <c r="AF37" s="335"/>
      <c r="AG37" s="335"/>
      <c r="AH37" s="335"/>
      <c r="AI37" s="335"/>
      <c r="AJ37" s="335"/>
    </row>
    <row r="38" spans="1:36" ht="15.6" customHeight="1" x14ac:dyDescent="0.25">
      <c r="A38" s="337"/>
      <c r="B38" s="26">
        <v>2003</v>
      </c>
      <c r="C38" s="26" t="s">
        <v>66</v>
      </c>
      <c r="D38" s="220" t="s">
        <v>58</v>
      </c>
      <c r="E38" s="81"/>
      <c r="F38" s="342"/>
      <c r="G38" s="342"/>
      <c r="H38" s="342"/>
      <c r="I38" s="342"/>
      <c r="J38" s="342"/>
      <c r="K38" s="342"/>
      <c r="L38" s="342"/>
      <c r="M38" s="342"/>
      <c r="N38" s="342"/>
      <c r="O38" s="342"/>
      <c r="P38" s="342"/>
      <c r="Q38" s="342"/>
      <c r="R38" s="342"/>
      <c r="S38" s="342"/>
      <c r="T38" s="342"/>
      <c r="U38" s="335"/>
      <c r="V38" s="26">
        <v>2003</v>
      </c>
      <c r="W38" s="26" t="s">
        <v>66</v>
      </c>
      <c r="X38" s="220" t="s">
        <v>58</v>
      </c>
      <c r="Y38" s="348"/>
      <c r="Z38" s="348"/>
      <c r="AA38" s="348"/>
      <c r="AB38" s="348"/>
      <c r="AC38" s="26"/>
      <c r="AD38" s="335"/>
      <c r="AE38" s="335"/>
      <c r="AF38" s="335"/>
      <c r="AG38" s="335"/>
      <c r="AH38" s="335"/>
      <c r="AI38" s="335"/>
      <c r="AJ38" s="335"/>
    </row>
    <row r="39" spans="1:36" ht="15.6" customHeight="1" x14ac:dyDescent="0.25">
      <c r="A39" s="337"/>
      <c r="B39" s="17" t="s">
        <v>7</v>
      </c>
      <c r="C39" s="18"/>
      <c r="D39" s="16"/>
      <c r="E39" s="16">
        <v>165</v>
      </c>
      <c r="F39" s="19">
        <f>SUM(F24:F38)</f>
        <v>206</v>
      </c>
      <c r="G39" s="19">
        <f>SUM(G24:G38)</f>
        <v>295</v>
      </c>
      <c r="H39" s="344">
        <f>PRODUCT(F39/G39)</f>
        <v>0.69830508474576269</v>
      </c>
      <c r="I39" s="19">
        <f>SUM(I24:I38)</f>
        <v>276</v>
      </c>
      <c r="J39" s="19">
        <f>SUM(J24:J38)</f>
        <v>384</v>
      </c>
      <c r="K39" s="344">
        <f>PRODUCT(I39/J39)</f>
        <v>0.71875</v>
      </c>
      <c r="L39" s="19">
        <f>SUM(L24:L38)</f>
        <v>79</v>
      </c>
      <c r="M39" s="19">
        <f>SUM(M24:M38)</f>
        <v>128</v>
      </c>
      <c r="N39" s="344">
        <f>PRODUCT(L39/M39)</f>
        <v>0.6171875</v>
      </c>
      <c r="O39" s="19">
        <f>SUM(O24:O38)</f>
        <v>36</v>
      </c>
      <c r="P39" s="19">
        <f>SUM(P24:P38)</f>
        <v>75</v>
      </c>
      <c r="Q39" s="344">
        <f>PRODUCT(O39/P39)</f>
        <v>0.48</v>
      </c>
      <c r="R39" s="19">
        <f>SUM(R24:R38)</f>
        <v>597</v>
      </c>
      <c r="S39" s="19">
        <f>SUM(S24:S38)</f>
        <v>882</v>
      </c>
      <c r="T39" s="344">
        <f>PRODUCT(R39/S39)</f>
        <v>0.6768707482993197</v>
      </c>
      <c r="U39" s="335"/>
      <c r="V39" s="18"/>
      <c r="W39" s="15"/>
      <c r="X39" s="202"/>
      <c r="Y39" s="15"/>
      <c r="Z39" s="15"/>
      <c r="AA39" s="15"/>
      <c r="AB39" s="15"/>
      <c r="AC39" s="16"/>
      <c r="AD39" s="335"/>
      <c r="AE39" s="335"/>
      <c r="AF39" s="335"/>
      <c r="AG39" s="335"/>
      <c r="AH39" s="335"/>
      <c r="AI39" s="335"/>
      <c r="AJ39" s="335"/>
    </row>
    <row r="40" spans="1:36" ht="15.6" customHeight="1" x14ac:dyDescent="0.25">
      <c r="A40" s="337"/>
      <c r="B40" s="335"/>
      <c r="C40" s="335"/>
      <c r="D40" s="335"/>
      <c r="E40" s="32"/>
      <c r="F40" s="335"/>
      <c r="G40" s="335"/>
      <c r="H40" s="346"/>
      <c r="I40" s="335"/>
      <c r="J40" s="335"/>
      <c r="K40" s="347"/>
      <c r="L40" s="335"/>
      <c r="M40" s="335"/>
      <c r="N40" s="335"/>
      <c r="O40" s="335"/>
      <c r="P40" s="335"/>
      <c r="Q40" s="335"/>
      <c r="R40" s="335"/>
      <c r="S40" s="335"/>
      <c r="T40" s="335"/>
      <c r="U40" s="335"/>
      <c r="V40" s="335"/>
      <c r="W40" s="335"/>
      <c r="X40" s="335"/>
      <c r="Y40" s="335"/>
      <c r="Z40" s="335"/>
      <c r="AA40" s="335"/>
      <c r="AB40" s="335"/>
      <c r="AC40" s="335"/>
      <c r="AD40" s="335"/>
      <c r="AE40" s="335"/>
      <c r="AF40" s="335"/>
      <c r="AG40" s="335"/>
      <c r="AH40" s="335"/>
      <c r="AI40" s="335"/>
      <c r="AJ40" s="335"/>
    </row>
    <row r="41" spans="1:36" ht="15.6" customHeight="1" x14ac:dyDescent="0.25">
      <c r="A41" s="337"/>
      <c r="B41" s="11" t="s">
        <v>491</v>
      </c>
      <c r="C41" s="12"/>
      <c r="D41" s="111"/>
      <c r="E41" s="12"/>
      <c r="F41" s="247"/>
      <c r="G41" s="76"/>
      <c r="H41" s="12"/>
      <c r="I41" s="247"/>
      <c r="J41" s="76"/>
      <c r="K41" s="12"/>
      <c r="L41" s="247"/>
      <c r="M41" s="76"/>
      <c r="N41" s="12"/>
      <c r="O41" s="247"/>
      <c r="P41" s="76"/>
      <c r="Q41" s="12"/>
      <c r="R41" s="247"/>
      <c r="S41" s="76"/>
      <c r="T41" s="28"/>
      <c r="U41" s="335"/>
      <c r="V41" s="335"/>
      <c r="W41" s="335"/>
      <c r="X41" s="335"/>
      <c r="Y41" s="335"/>
      <c r="Z41" s="335"/>
      <c r="AA41" s="335"/>
      <c r="AB41" s="335"/>
      <c r="AC41" s="335"/>
      <c r="AD41" s="335"/>
      <c r="AE41" s="335"/>
      <c r="AF41" s="335"/>
      <c r="AG41" s="335"/>
      <c r="AH41" s="335"/>
      <c r="AI41" s="335"/>
      <c r="AJ41" s="335"/>
    </row>
    <row r="42" spans="1:36" ht="15.6" customHeight="1" x14ac:dyDescent="0.25">
      <c r="A42" s="337"/>
      <c r="B42" s="18"/>
      <c r="C42" s="15"/>
      <c r="D42" s="338"/>
      <c r="E42" s="191"/>
      <c r="F42" s="176"/>
      <c r="G42" s="191" t="s">
        <v>18</v>
      </c>
      <c r="H42" s="339"/>
      <c r="I42" s="176"/>
      <c r="J42" s="191" t="s">
        <v>19</v>
      </c>
      <c r="K42" s="340"/>
      <c r="L42" s="176"/>
      <c r="M42" s="191" t="s">
        <v>20</v>
      </c>
      <c r="N42" s="271"/>
      <c r="O42" s="176"/>
      <c r="P42" s="191" t="s">
        <v>21</v>
      </c>
      <c r="Q42" s="271"/>
      <c r="R42" s="176"/>
      <c r="S42" s="191" t="s">
        <v>7</v>
      </c>
      <c r="T42" s="271"/>
      <c r="U42" s="335"/>
      <c r="V42" s="335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5"/>
      <c r="AH42" s="335"/>
      <c r="AI42" s="335"/>
      <c r="AJ42" s="335"/>
    </row>
    <row r="43" spans="1:36" ht="15.6" customHeight="1" x14ac:dyDescent="0.25">
      <c r="A43" s="337"/>
      <c r="B43" s="23"/>
      <c r="C43" s="15"/>
      <c r="D43" s="338"/>
      <c r="E43" s="15" t="s">
        <v>3</v>
      </c>
      <c r="F43" s="18" t="s">
        <v>17</v>
      </c>
      <c r="G43" s="15" t="s">
        <v>484</v>
      </c>
      <c r="H43" s="231" t="s">
        <v>485</v>
      </c>
      <c r="I43" s="18" t="s">
        <v>17</v>
      </c>
      <c r="J43" s="15" t="s">
        <v>484</v>
      </c>
      <c r="K43" s="231" t="s">
        <v>485</v>
      </c>
      <c r="L43" s="18" t="s">
        <v>17</v>
      </c>
      <c r="M43" s="15" t="s">
        <v>484</v>
      </c>
      <c r="N43" s="231" t="s">
        <v>485</v>
      </c>
      <c r="O43" s="18" t="s">
        <v>17</v>
      </c>
      <c r="P43" s="15" t="s">
        <v>484</v>
      </c>
      <c r="Q43" s="231" t="s">
        <v>485</v>
      </c>
      <c r="R43" s="18" t="s">
        <v>17</v>
      </c>
      <c r="S43" s="15" t="s">
        <v>484</v>
      </c>
      <c r="T43" s="231" t="s">
        <v>485</v>
      </c>
      <c r="U43" s="335"/>
      <c r="V43" s="335"/>
      <c r="W43" s="335"/>
      <c r="X43" s="335"/>
      <c r="Y43" s="335"/>
      <c r="Z43" s="335"/>
      <c r="AA43" s="335"/>
      <c r="AB43" s="335"/>
      <c r="AC43" s="335"/>
      <c r="AD43" s="335"/>
      <c r="AE43" s="335"/>
      <c r="AF43" s="335"/>
      <c r="AG43" s="335"/>
      <c r="AH43" s="335"/>
      <c r="AI43" s="335"/>
      <c r="AJ43" s="335"/>
    </row>
    <row r="44" spans="1:36" ht="15.6" customHeight="1" x14ac:dyDescent="0.25">
      <c r="A44" s="337"/>
      <c r="B44" s="17" t="s">
        <v>492</v>
      </c>
      <c r="C44" s="18"/>
      <c r="D44" s="16"/>
      <c r="E44" s="16">
        <f t="shared" ref="E44:T44" si="5">PRODUCT(E19)</f>
        <v>536</v>
      </c>
      <c r="F44" s="19">
        <f t="shared" si="5"/>
        <v>622</v>
      </c>
      <c r="G44" s="19">
        <f t="shared" si="5"/>
        <v>909</v>
      </c>
      <c r="H44" s="344">
        <f t="shared" si="5"/>
        <v>0.6842684268426843</v>
      </c>
      <c r="I44" s="19">
        <f t="shared" si="5"/>
        <v>1000</v>
      </c>
      <c r="J44" s="19">
        <f t="shared" si="5"/>
        <v>1395</v>
      </c>
      <c r="K44" s="344">
        <f t="shared" si="5"/>
        <v>0.71684587813620071</v>
      </c>
      <c r="L44" s="19">
        <f t="shared" si="5"/>
        <v>306</v>
      </c>
      <c r="M44" s="19">
        <f t="shared" si="5"/>
        <v>488</v>
      </c>
      <c r="N44" s="344">
        <f t="shared" si="5"/>
        <v>0.62704918032786883</v>
      </c>
      <c r="O44" s="19">
        <f t="shared" si="5"/>
        <v>123</v>
      </c>
      <c r="P44" s="19">
        <f t="shared" si="5"/>
        <v>261</v>
      </c>
      <c r="Q44" s="344">
        <f t="shared" si="5"/>
        <v>0.47126436781609193</v>
      </c>
      <c r="R44" s="19">
        <f t="shared" si="5"/>
        <v>2167</v>
      </c>
      <c r="S44" s="19">
        <f t="shared" si="5"/>
        <v>3244</v>
      </c>
      <c r="T44" s="344">
        <f t="shared" si="5"/>
        <v>0.66800246609124536</v>
      </c>
      <c r="U44" s="335"/>
      <c r="V44" s="335"/>
      <c r="W44" s="335"/>
      <c r="X44" s="335"/>
      <c r="Y44" s="335"/>
      <c r="Z44" s="335"/>
      <c r="AA44" s="335"/>
      <c r="AB44" s="335"/>
      <c r="AC44" s="335"/>
      <c r="AD44" s="335"/>
      <c r="AE44" s="335"/>
      <c r="AF44" s="335"/>
      <c r="AG44" s="335"/>
      <c r="AH44" s="335"/>
      <c r="AI44" s="335"/>
      <c r="AJ44" s="335"/>
    </row>
    <row r="45" spans="1:36" ht="15.6" customHeight="1" x14ac:dyDescent="0.25">
      <c r="A45" s="337"/>
      <c r="B45" s="17" t="s">
        <v>493</v>
      </c>
      <c r="C45" s="18"/>
      <c r="D45" s="16"/>
      <c r="E45" s="16">
        <f>PRODUCT(E39)</f>
        <v>165</v>
      </c>
      <c r="F45" s="19">
        <f t="shared" ref="F45:T45" si="6">PRODUCT(F39)</f>
        <v>206</v>
      </c>
      <c r="G45" s="19">
        <f t="shared" si="6"/>
        <v>295</v>
      </c>
      <c r="H45" s="344">
        <f t="shared" si="6"/>
        <v>0.69830508474576269</v>
      </c>
      <c r="I45" s="19">
        <f t="shared" si="6"/>
        <v>276</v>
      </c>
      <c r="J45" s="19">
        <f t="shared" si="6"/>
        <v>384</v>
      </c>
      <c r="K45" s="344">
        <f t="shared" si="6"/>
        <v>0.71875</v>
      </c>
      <c r="L45" s="19">
        <f t="shared" si="6"/>
        <v>79</v>
      </c>
      <c r="M45" s="19">
        <f t="shared" si="6"/>
        <v>128</v>
      </c>
      <c r="N45" s="344">
        <f t="shared" si="6"/>
        <v>0.6171875</v>
      </c>
      <c r="O45" s="19">
        <f t="shared" si="6"/>
        <v>36</v>
      </c>
      <c r="P45" s="19">
        <f t="shared" si="6"/>
        <v>75</v>
      </c>
      <c r="Q45" s="344">
        <f t="shared" si="6"/>
        <v>0.48</v>
      </c>
      <c r="R45" s="19">
        <f t="shared" si="6"/>
        <v>597</v>
      </c>
      <c r="S45" s="19">
        <f t="shared" si="6"/>
        <v>882</v>
      </c>
      <c r="T45" s="344">
        <f t="shared" si="6"/>
        <v>0.6768707482993197</v>
      </c>
      <c r="U45" s="335"/>
      <c r="V45" s="335"/>
      <c r="W45" s="335"/>
      <c r="X45" s="335"/>
      <c r="Y45" s="335"/>
      <c r="Z45" s="335"/>
      <c r="AA45" s="335"/>
      <c r="AB45" s="335"/>
      <c r="AC45" s="335"/>
      <c r="AD45" s="335"/>
      <c r="AE45" s="335"/>
      <c r="AF45" s="335"/>
      <c r="AG45" s="335"/>
      <c r="AH45" s="335"/>
      <c r="AI45" s="335"/>
      <c r="AJ45" s="335"/>
    </row>
    <row r="46" spans="1:36" ht="15.6" customHeight="1" x14ac:dyDescent="0.25">
      <c r="A46" s="337"/>
      <c r="B46" s="335"/>
      <c r="C46" s="335"/>
      <c r="D46" s="335"/>
      <c r="E46" s="32"/>
      <c r="F46" s="335"/>
      <c r="G46" s="335"/>
      <c r="H46" s="346"/>
      <c r="I46" s="335"/>
      <c r="J46" s="335"/>
      <c r="K46" s="347"/>
      <c r="L46" s="335"/>
      <c r="M46" s="335"/>
      <c r="N46" s="335"/>
      <c r="O46" s="335"/>
      <c r="P46" s="335"/>
      <c r="Q46" s="335"/>
      <c r="R46" s="335"/>
      <c r="S46" s="335"/>
      <c r="T46" s="335"/>
      <c r="U46" s="335"/>
      <c r="V46" s="335"/>
      <c r="W46" s="335"/>
      <c r="X46" s="335"/>
      <c r="Y46" s="335"/>
      <c r="Z46" s="335"/>
      <c r="AA46" s="335"/>
      <c r="AB46" s="335"/>
      <c r="AC46" s="335"/>
      <c r="AD46" s="335"/>
      <c r="AE46" s="335"/>
      <c r="AF46" s="335"/>
      <c r="AG46" s="335"/>
      <c r="AH46" s="335"/>
      <c r="AI46" s="335"/>
      <c r="AJ46" s="335"/>
    </row>
    <row r="47" spans="1:36" ht="15.6" customHeight="1" x14ac:dyDescent="0.25">
      <c r="A47" s="337"/>
      <c r="B47" s="335"/>
      <c r="C47" s="335"/>
      <c r="D47" s="335"/>
      <c r="E47" s="32"/>
      <c r="F47" s="335"/>
      <c r="G47" s="335"/>
      <c r="H47" s="346"/>
      <c r="I47" s="335"/>
      <c r="J47" s="335"/>
      <c r="K47" s="347"/>
      <c r="L47" s="335"/>
      <c r="M47" s="335"/>
      <c r="N47" s="335"/>
      <c r="O47" s="335"/>
      <c r="P47" s="335"/>
      <c r="Q47" s="335"/>
      <c r="R47" s="335"/>
      <c r="S47" s="335"/>
      <c r="T47" s="335"/>
      <c r="U47" s="335"/>
      <c r="V47" s="335"/>
      <c r="W47" s="335"/>
      <c r="X47" s="335"/>
      <c r="Y47" s="335"/>
      <c r="Z47" s="335"/>
      <c r="AA47" s="335"/>
      <c r="AB47" s="335"/>
      <c r="AC47" s="335"/>
      <c r="AD47" s="335"/>
      <c r="AE47" s="335"/>
      <c r="AF47" s="335"/>
      <c r="AG47" s="335"/>
      <c r="AH47" s="335"/>
      <c r="AI47" s="335"/>
      <c r="AJ47" s="335"/>
    </row>
    <row r="48" spans="1:36" ht="15.6" customHeight="1" x14ac:dyDescent="0.25">
      <c r="A48" s="337"/>
      <c r="B48" s="335"/>
      <c r="C48" s="335"/>
      <c r="D48" s="335"/>
      <c r="E48" s="32"/>
      <c r="F48" s="335"/>
      <c r="G48" s="335"/>
      <c r="H48" s="346"/>
      <c r="I48" s="335"/>
      <c r="J48" s="335"/>
      <c r="K48" s="347"/>
      <c r="L48" s="335"/>
      <c r="M48" s="335"/>
      <c r="N48" s="335"/>
      <c r="O48" s="335"/>
      <c r="P48" s="335"/>
      <c r="Q48" s="335"/>
      <c r="R48" s="335"/>
      <c r="S48" s="335"/>
      <c r="T48" s="335"/>
      <c r="U48" s="335"/>
      <c r="V48" s="335"/>
      <c r="W48" s="335"/>
      <c r="X48" s="335"/>
      <c r="Y48" s="335"/>
      <c r="Z48" s="335"/>
      <c r="AA48" s="335"/>
      <c r="AB48" s="335"/>
      <c r="AC48" s="335"/>
      <c r="AD48" s="335"/>
      <c r="AE48" s="335"/>
      <c r="AF48" s="335"/>
      <c r="AG48" s="335"/>
      <c r="AH48" s="335"/>
      <c r="AI48" s="335"/>
      <c r="AJ48" s="335"/>
    </row>
    <row r="49" spans="1:36" ht="15.6" customHeight="1" x14ac:dyDescent="0.25">
      <c r="A49" s="337"/>
      <c r="B49" s="335"/>
      <c r="C49" s="335"/>
      <c r="D49" s="335"/>
      <c r="E49" s="32"/>
      <c r="F49" s="335"/>
      <c r="G49" s="335"/>
      <c r="H49" s="346"/>
      <c r="I49" s="335"/>
      <c r="J49" s="335"/>
      <c r="K49" s="347"/>
      <c r="L49" s="335"/>
      <c r="M49" s="335"/>
      <c r="N49" s="335"/>
      <c r="O49" s="335"/>
      <c r="P49" s="335"/>
      <c r="Q49" s="335"/>
      <c r="R49" s="335"/>
      <c r="S49" s="335"/>
      <c r="T49" s="335"/>
      <c r="U49" s="335"/>
      <c r="V49" s="335"/>
      <c r="W49" s="335"/>
      <c r="X49" s="335"/>
      <c r="Y49" s="335"/>
      <c r="Z49" s="335"/>
      <c r="AA49" s="335"/>
      <c r="AB49" s="335"/>
      <c r="AC49" s="335"/>
      <c r="AD49" s="335"/>
      <c r="AE49" s="335"/>
      <c r="AF49" s="335"/>
      <c r="AG49" s="335"/>
      <c r="AH49" s="335"/>
      <c r="AI49" s="335"/>
      <c r="AJ49" s="335"/>
    </row>
    <row r="50" spans="1:36" ht="15.6" customHeight="1" x14ac:dyDescent="0.25">
      <c r="A50" s="337"/>
      <c r="B50" s="335"/>
      <c r="C50" s="335"/>
      <c r="D50" s="335"/>
      <c r="E50" s="32"/>
      <c r="F50" s="335"/>
      <c r="G50" s="335"/>
      <c r="H50" s="346"/>
      <c r="I50" s="335"/>
      <c r="J50" s="335"/>
      <c r="K50" s="347"/>
      <c r="L50" s="335"/>
      <c r="M50" s="335"/>
      <c r="N50" s="335"/>
      <c r="O50" s="335"/>
      <c r="P50" s="335"/>
      <c r="Q50" s="335"/>
      <c r="R50" s="335"/>
      <c r="S50" s="335"/>
      <c r="T50" s="335"/>
      <c r="U50" s="335"/>
      <c r="V50" s="335"/>
      <c r="W50" s="335"/>
      <c r="X50" s="335"/>
      <c r="Y50" s="335"/>
      <c r="Z50" s="335"/>
      <c r="AA50" s="335"/>
      <c r="AB50" s="335"/>
      <c r="AC50" s="335"/>
      <c r="AD50" s="335"/>
      <c r="AE50" s="335"/>
      <c r="AF50" s="335"/>
      <c r="AG50" s="335"/>
      <c r="AH50" s="335"/>
      <c r="AI50" s="335"/>
      <c r="AJ50" s="335"/>
    </row>
    <row r="51" spans="1:36" ht="15.6" customHeight="1" x14ac:dyDescent="0.25">
      <c r="A51" s="337"/>
      <c r="B51" s="335"/>
      <c r="C51" s="335"/>
      <c r="D51" s="335"/>
      <c r="E51" s="32"/>
      <c r="F51" s="335"/>
      <c r="G51" s="335"/>
      <c r="H51" s="346"/>
      <c r="I51" s="335"/>
      <c r="J51" s="335"/>
      <c r="K51" s="347"/>
      <c r="L51" s="335"/>
      <c r="M51" s="335"/>
      <c r="N51" s="335"/>
      <c r="O51" s="335"/>
      <c r="P51" s="335"/>
      <c r="Q51" s="335"/>
      <c r="R51" s="335"/>
      <c r="S51" s="335"/>
      <c r="T51" s="335"/>
      <c r="U51" s="335"/>
      <c r="V51" s="335"/>
      <c r="W51" s="335"/>
      <c r="X51" s="335"/>
      <c r="Y51" s="335"/>
      <c r="Z51" s="335"/>
      <c r="AA51" s="335"/>
      <c r="AB51" s="335"/>
      <c r="AC51" s="335"/>
      <c r="AD51" s="335"/>
      <c r="AE51" s="335"/>
      <c r="AF51" s="335"/>
      <c r="AG51" s="335"/>
      <c r="AH51" s="335"/>
      <c r="AI51" s="335"/>
      <c r="AJ51" s="335"/>
    </row>
    <row r="52" spans="1:36" ht="15.6" customHeight="1" x14ac:dyDescent="0.25">
      <c r="A52" s="337"/>
      <c r="B52" s="335"/>
      <c r="C52" s="335"/>
      <c r="D52" s="335"/>
      <c r="E52" s="32"/>
      <c r="F52" s="335"/>
      <c r="G52" s="335"/>
      <c r="H52" s="346"/>
      <c r="I52" s="335"/>
      <c r="J52" s="335"/>
      <c r="K52" s="347"/>
      <c r="L52" s="335"/>
      <c r="M52" s="335"/>
      <c r="N52" s="335"/>
      <c r="O52" s="335"/>
      <c r="P52" s="335"/>
      <c r="Q52" s="335"/>
      <c r="R52" s="335"/>
      <c r="S52" s="335"/>
      <c r="T52" s="335"/>
      <c r="U52" s="335"/>
      <c r="V52" s="335"/>
      <c r="W52" s="335"/>
      <c r="X52" s="335"/>
      <c r="Y52" s="335"/>
      <c r="Z52" s="335"/>
      <c r="AA52" s="335"/>
      <c r="AB52" s="335"/>
      <c r="AC52" s="335"/>
      <c r="AD52" s="335"/>
      <c r="AE52" s="335"/>
      <c r="AF52" s="335"/>
      <c r="AG52" s="335"/>
      <c r="AH52" s="335"/>
      <c r="AI52" s="335"/>
      <c r="AJ52" s="335"/>
    </row>
    <row r="53" spans="1:36" ht="15.6" customHeight="1" x14ac:dyDescent="0.25">
      <c r="A53" s="337"/>
      <c r="B53" s="335"/>
      <c r="C53" s="335"/>
      <c r="D53" s="335"/>
      <c r="E53" s="32"/>
      <c r="F53" s="335"/>
      <c r="G53" s="335"/>
      <c r="H53" s="346"/>
      <c r="I53" s="335"/>
      <c r="J53" s="335"/>
      <c r="K53" s="347"/>
      <c r="L53" s="335"/>
      <c r="M53" s="335"/>
      <c r="N53" s="335"/>
      <c r="O53" s="335"/>
      <c r="P53" s="335"/>
      <c r="Q53" s="335"/>
      <c r="R53" s="335"/>
      <c r="S53" s="335"/>
      <c r="T53" s="335"/>
      <c r="U53" s="335"/>
      <c r="V53" s="335"/>
      <c r="W53" s="335"/>
      <c r="X53" s="335"/>
      <c r="Y53" s="335"/>
      <c r="Z53" s="335"/>
      <c r="AA53" s="335"/>
      <c r="AB53" s="335"/>
      <c r="AC53" s="335"/>
      <c r="AD53" s="335"/>
      <c r="AE53" s="335"/>
      <c r="AF53" s="335"/>
      <c r="AG53" s="335"/>
      <c r="AH53" s="335"/>
      <c r="AI53" s="335"/>
      <c r="AJ53" s="335"/>
    </row>
    <row r="54" spans="1:36" ht="15.6" customHeight="1" x14ac:dyDescent="0.25">
      <c r="A54" s="337"/>
      <c r="B54" s="335"/>
      <c r="C54" s="335"/>
      <c r="D54" s="335"/>
      <c r="E54" s="32"/>
      <c r="F54" s="335"/>
      <c r="G54" s="335"/>
      <c r="H54" s="346"/>
      <c r="I54" s="335"/>
      <c r="J54" s="335"/>
      <c r="K54" s="347"/>
      <c r="L54" s="335"/>
      <c r="M54" s="335"/>
      <c r="N54" s="335"/>
      <c r="O54" s="335"/>
      <c r="P54" s="335"/>
      <c r="Q54" s="335"/>
      <c r="R54" s="335"/>
      <c r="S54" s="335"/>
      <c r="T54" s="335"/>
      <c r="U54" s="335"/>
      <c r="V54" s="335"/>
      <c r="W54" s="335"/>
      <c r="X54" s="335"/>
      <c r="Y54" s="335"/>
      <c r="Z54" s="335"/>
      <c r="AA54" s="335"/>
      <c r="AB54" s="335"/>
      <c r="AC54" s="335"/>
      <c r="AD54" s="335"/>
      <c r="AE54" s="335"/>
      <c r="AF54" s="335"/>
      <c r="AG54" s="335"/>
      <c r="AH54" s="335"/>
      <c r="AI54" s="335"/>
      <c r="AJ54" s="335"/>
    </row>
    <row r="55" spans="1:36" ht="15.6" customHeight="1" x14ac:dyDescent="0.25">
      <c r="A55" s="337"/>
      <c r="B55" s="335"/>
      <c r="C55" s="335"/>
      <c r="D55" s="335"/>
      <c r="E55" s="32"/>
      <c r="F55" s="335"/>
      <c r="G55" s="335"/>
      <c r="H55" s="346"/>
      <c r="I55" s="335"/>
      <c r="J55" s="335"/>
      <c r="K55" s="347"/>
      <c r="L55" s="335"/>
      <c r="M55" s="335"/>
      <c r="N55" s="335"/>
      <c r="O55" s="335"/>
      <c r="P55" s="335"/>
      <c r="Q55" s="335"/>
      <c r="R55" s="335"/>
      <c r="S55" s="335"/>
      <c r="T55" s="335"/>
      <c r="U55" s="335"/>
      <c r="V55" s="335"/>
      <c r="W55" s="335"/>
      <c r="X55" s="335"/>
      <c r="Y55" s="335"/>
      <c r="Z55" s="335"/>
      <c r="AA55" s="335"/>
      <c r="AB55" s="335"/>
      <c r="AC55" s="335"/>
      <c r="AD55" s="335"/>
      <c r="AE55" s="335"/>
      <c r="AF55" s="335"/>
      <c r="AG55" s="335"/>
      <c r="AH55" s="335"/>
      <c r="AI55" s="335"/>
      <c r="AJ55" s="335"/>
    </row>
    <row r="56" spans="1:36" ht="15.6" customHeight="1" x14ac:dyDescent="0.25">
      <c r="A56" s="337"/>
      <c r="B56" s="335"/>
      <c r="C56" s="335"/>
      <c r="D56" s="335"/>
      <c r="E56" s="32"/>
      <c r="F56" s="335"/>
      <c r="G56" s="335"/>
      <c r="H56" s="346"/>
      <c r="I56" s="335"/>
      <c r="J56" s="335"/>
      <c r="K56" s="347"/>
      <c r="L56" s="335"/>
      <c r="M56" s="335"/>
      <c r="N56" s="335"/>
      <c r="O56" s="335"/>
      <c r="P56" s="335"/>
      <c r="Q56" s="335"/>
      <c r="R56" s="335"/>
      <c r="S56" s="335"/>
      <c r="T56" s="335"/>
      <c r="U56" s="335"/>
      <c r="V56" s="335"/>
      <c r="W56" s="335"/>
      <c r="X56" s="335"/>
      <c r="Y56" s="335"/>
      <c r="Z56" s="335"/>
      <c r="AA56" s="335"/>
      <c r="AB56" s="335"/>
      <c r="AC56" s="335"/>
      <c r="AD56" s="335"/>
      <c r="AE56" s="335"/>
      <c r="AF56" s="335"/>
      <c r="AG56" s="335"/>
      <c r="AH56" s="335"/>
      <c r="AI56" s="335"/>
      <c r="AJ56" s="335"/>
    </row>
    <row r="57" spans="1:36" ht="15.6" customHeight="1" x14ac:dyDescent="0.25">
      <c r="A57" s="337"/>
      <c r="B57" s="335"/>
      <c r="C57" s="335"/>
      <c r="D57" s="335"/>
      <c r="E57" s="32"/>
      <c r="F57" s="335"/>
      <c r="G57" s="335"/>
      <c r="H57" s="346"/>
      <c r="I57" s="335"/>
      <c r="J57" s="335"/>
      <c r="K57" s="347"/>
      <c r="L57" s="335"/>
      <c r="M57" s="335"/>
      <c r="N57" s="335"/>
      <c r="O57" s="335"/>
      <c r="P57" s="335"/>
      <c r="Q57" s="335"/>
      <c r="R57" s="335"/>
      <c r="S57" s="335"/>
      <c r="T57" s="335"/>
      <c r="U57" s="335"/>
      <c r="V57" s="335"/>
      <c r="W57" s="335"/>
      <c r="X57" s="335"/>
      <c r="Y57" s="335"/>
      <c r="Z57" s="335"/>
      <c r="AA57" s="335"/>
      <c r="AB57" s="335"/>
      <c r="AC57" s="335"/>
      <c r="AD57" s="335"/>
      <c r="AE57" s="335"/>
      <c r="AF57" s="335"/>
      <c r="AG57" s="335"/>
      <c r="AH57" s="335"/>
      <c r="AI57" s="335"/>
      <c r="AJ57" s="335"/>
    </row>
    <row r="58" spans="1:36" ht="15.6" customHeight="1" x14ac:dyDescent="0.25">
      <c r="A58" s="337"/>
      <c r="B58" s="335"/>
      <c r="C58" s="335"/>
      <c r="D58" s="335"/>
      <c r="E58" s="32"/>
      <c r="F58" s="335"/>
      <c r="G58" s="335"/>
      <c r="H58" s="346"/>
      <c r="I58" s="335"/>
      <c r="J58" s="335"/>
      <c r="K58" s="347"/>
      <c r="L58" s="335"/>
      <c r="M58" s="335"/>
      <c r="N58" s="335"/>
      <c r="O58" s="335"/>
      <c r="P58" s="335"/>
      <c r="Q58" s="335"/>
      <c r="R58" s="335"/>
      <c r="S58" s="335"/>
      <c r="T58" s="335"/>
      <c r="U58" s="335"/>
      <c r="V58" s="335"/>
      <c r="W58" s="335"/>
      <c r="X58" s="335"/>
      <c r="Y58" s="335"/>
      <c r="Z58" s="335"/>
      <c r="AA58" s="335"/>
      <c r="AB58" s="335"/>
      <c r="AC58" s="335"/>
      <c r="AD58" s="335"/>
      <c r="AE58" s="335"/>
      <c r="AF58" s="335"/>
      <c r="AG58" s="335"/>
      <c r="AH58" s="335"/>
      <c r="AI58" s="335"/>
      <c r="AJ58" s="335"/>
    </row>
    <row r="59" spans="1:36" ht="15.6" customHeight="1" x14ac:dyDescent="0.25">
      <c r="A59" s="337"/>
      <c r="B59" s="335"/>
      <c r="C59" s="335"/>
      <c r="D59" s="335"/>
      <c r="E59" s="32"/>
      <c r="F59" s="335"/>
      <c r="G59" s="335"/>
      <c r="H59" s="346"/>
      <c r="I59" s="335"/>
      <c r="J59" s="335"/>
      <c r="K59" s="347"/>
      <c r="L59" s="335"/>
      <c r="M59" s="335"/>
      <c r="N59" s="335"/>
      <c r="O59" s="335"/>
      <c r="P59" s="335"/>
      <c r="Q59" s="335"/>
      <c r="R59" s="335"/>
      <c r="S59" s="335"/>
      <c r="T59" s="335"/>
      <c r="U59" s="335"/>
      <c r="V59" s="335"/>
      <c r="W59" s="335"/>
      <c r="X59" s="335"/>
      <c r="Y59" s="335"/>
      <c r="Z59" s="335"/>
      <c r="AA59" s="335"/>
      <c r="AB59" s="335"/>
      <c r="AC59" s="335"/>
      <c r="AD59" s="335"/>
      <c r="AE59" s="335"/>
      <c r="AF59" s="335"/>
      <c r="AG59" s="335"/>
      <c r="AH59" s="335"/>
      <c r="AI59" s="335"/>
      <c r="AJ59" s="335"/>
    </row>
    <row r="60" spans="1:36" ht="15.6" customHeight="1" x14ac:dyDescent="0.25">
      <c r="A60" s="337"/>
      <c r="B60" s="335"/>
      <c r="C60" s="335"/>
      <c r="D60" s="335"/>
      <c r="E60" s="32"/>
      <c r="F60" s="335"/>
      <c r="G60" s="335"/>
      <c r="H60" s="346"/>
      <c r="I60" s="335"/>
      <c r="J60" s="335"/>
      <c r="K60" s="347"/>
      <c r="L60" s="335"/>
      <c r="M60" s="335"/>
      <c r="N60" s="335"/>
      <c r="O60" s="335"/>
      <c r="P60" s="335"/>
      <c r="Q60" s="335"/>
      <c r="R60" s="335"/>
      <c r="S60" s="335"/>
      <c r="T60" s="335"/>
      <c r="U60" s="335"/>
      <c r="V60" s="335"/>
      <c r="W60" s="335"/>
      <c r="X60" s="335"/>
      <c r="Y60" s="335"/>
      <c r="Z60" s="335"/>
      <c r="AA60" s="335"/>
      <c r="AB60" s="335"/>
      <c r="AC60" s="335"/>
      <c r="AD60" s="335"/>
      <c r="AE60" s="335"/>
      <c r="AF60" s="335"/>
      <c r="AG60" s="335"/>
      <c r="AH60" s="335"/>
      <c r="AI60" s="335"/>
      <c r="AJ60" s="335"/>
    </row>
    <row r="61" spans="1:36" ht="15.6" customHeight="1" x14ac:dyDescent="0.25">
      <c r="A61" s="337"/>
      <c r="B61" s="335"/>
      <c r="C61" s="335"/>
      <c r="D61" s="335"/>
      <c r="E61" s="32"/>
      <c r="F61" s="335"/>
      <c r="G61" s="335"/>
      <c r="H61" s="346"/>
      <c r="I61" s="335"/>
      <c r="J61" s="335"/>
      <c r="K61" s="347"/>
      <c r="L61" s="335"/>
      <c r="M61" s="335"/>
      <c r="N61" s="335"/>
      <c r="O61" s="335"/>
      <c r="P61" s="335"/>
      <c r="Q61" s="335"/>
      <c r="R61" s="335"/>
      <c r="S61" s="335"/>
      <c r="T61" s="335"/>
      <c r="U61" s="335"/>
      <c r="V61" s="335"/>
      <c r="W61" s="335"/>
      <c r="X61" s="335"/>
      <c r="Y61" s="335"/>
      <c r="Z61" s="335"/>
      <c r="AA61" s="335"/>
      <c r="AB61" s="335"/>
      <c r="AC61" s="335"/>
      <c r="AD61" s="335"/>
      <c r="AE61" s="335"/>
      <c r="AF61" s="335"/>
      <c r="AG61" s="335"/>
      <c r="AH61" s="335"/>
      <c r="AI61" s="335"/>
      <c r="AJ61" s="335"/>
    </row>
    <row r="62" spans="1:36" ht="15.6" customHeight="1" x14ac:dyDescent="0.25">
      <c r="A62" s="337"/>
      <c r="B62" s="335"/>
      <c r="C62" s="335"/>
      <c r="D62" s="335"/>
      <c r="E62" s="32"/>
      <c r="F62" s="335"/>
      <c r="G62" s="335"/>
      <c r="H62" s="346"/>
      <c r="I62" s="335"/>
      <c r="J62" s="335"/>
      <c r="K62" s="347"/>
      <c r="L62" s="335"/>
      <c r="M62" s="335"/>
      <c r="N62" s="335"/>
      <c r="O62" s="335"/>
      <c r="P62" s="335"/>
      <c r="Q62" s="335"/>
      <c r="R62" s="335"/>
      <c r="S62" s="335"/>
      <c r="T62" s="335"/>
      <c r="U62" s="335"/>
      <c r="V62" s="335"/>
      <c r="W62" s="335"/>
      <c r="X62" s="335"/>
      <c r="Y62" s="335"/>
      <c r="Z62" s="335"/>
      <c r="AA62" s="335"/>
      <c r="AB62" s="335"/>
      <c r="AC62" s="335"/>
      <c r="AD62" s="335"/>
      <c r="AE62" s="335"/>
      <c r="AF62" s="335"/>
      <c r="AG62" s="335"/>
      <c r="AH62" s="335"/>
      <c r="AI62" s="335"/>
      <c r="AJ62" s="335"/>
    </row>
    <row r="63" spans="1:36" ht="15.6" customHeight="1" x14ac:dyDescent="0.25">
      <c r="A63" s="337"/>
      <c r="B63" s="335"/>
      <c r="C63" s="335"/>
      <c r="D63" s="335"/>
      <c r="E63" s="32"/>
      <c r="F63" s="335"/>
      <c r="G63" s="335"/>
      <c r="H63" s="346"/>
      <c r="I63" s="335"/>
      <c r="J63" s="335"/>
      <c r="K63" s="347"/>
      <c r="L63" s="335"/>
      <c r="M63" s="335"/>
      <c r="N63" s="335"/>
      <c r="O63" s="335"/>
      <c r="P63" s="335"/>
      <c r="Q63" s="335"/>
      <c r="R63" s="335"/>
      <c r="S63" s="335"/>
      <c r="T63" s="335"/>
      <c r="U63" s="335"/>
      <c r="V63" s="335"/>
      <c r="W63" s="335"/>
      <c r="X63" s="335"/>
      <c r="Y63" s="335"/>
      <c r="Z63" s="335"/>
      <c r="AA63" s="335"/>
      <c r="AB63" s="335"/>
      <c r="AC63" s="335"/>
      <c r="AD63" s="335"/>
      <c r="AE63" s="335"/>
      <c r="AF63" s="335"/>
      <c r="AG63" s="335"/>
      <c r="AH63" s="335"/>
      <c r="AI63" s="335"/>
      <c r="AJ63" s="335"/>
    </row>
    <row r="64" spans="1:36" ht="15.6" customHeight="1" x14ac:dyDescent="0.25">
      <c r="A64" s="337"/>
      <c r="B64" s="335"/>
      <c r="C64" s="335"/>
      <c r="D64" s="335"/>
      <c r="E64" s="32"/>
      <c r="F64" s="335"/>
      <c r="G64" s="335"/>
      <c r="H64" s="346"/>
      <c r="I64" s="335"/>
      <c r="J64" s="335"/>
      <c r="K64" s="347"/>
      <c r="L64" s="335"/>
      <c r="M64" s="335"/>
      <c r="N64" s="335"/>
      <c r="O64" s="335"/>
      <c r="P64" s="335"/>
      <c r="Q64" s="335"/>
      <c r="R64" s="335"/>
      <c r="S64" s="335"/>
      <c r="T64" s="335"/>
      <c r="U64" s="335"/>
      <c r="V64" s="335"/>
      <c r="W64" s="335"/>
      <c r="X64" s="335"/>
      <c r="Y64" s="335"/>
      <c r="Z64" s="335"/>
      <c r="AA64" s="335"/>
      <c r="AB64" s="335"/>
      <c r="AC64" s="335"/>
      <c r="AD64" s="335"/>
      <c r="AE64" s="335"/>
      <c r="AF64" s="335"/>
      <c r="AG64" s="335"/>
      <c r="AH64" s="335"/>
      <c r="AI64" s="335"/>
      <c r="AJ64" s="335"/>
    </row>
    <row r="65" spans="1:36" ht="15.6" customHeight="1" x14ac:dyDescent="0.25">
      <c r="A65" s="337"/>
      <c r="B65" s="335"/>
      <c r="C65" s="335"/>
      <c r="D65" s="335"/>
      <c r="E65" s="32"/>
      <c r="F65" s="335"/>
      <c r="G65" s="335"/>
      <c r="H65" s="346"/>
      <c r="I65" s="335"/>
      <c r="J65" s="335"/>
      <c r="K65" s="347"/>
      <c r="L65" s="335"/>
      <c r="M65" s="335"/>
      <c r="N65" s="335"/>
      <c r="O65" s="335"/>
      <c r="P65" s="335"/>
      <c r="Q65" s="335"/>
      <c r="R65" s="335"/>
      <c r="S65" s="335"/>
      <c r="T65" s="335"/>
      <c r="U65" s="335"/>
      <c r="V65" s="335"/>
      <c r="W65" s="335"/>
      <c r="X65" s="335"/>
      <c r="Y65" s="335"/>
      <c r="Z65" s="335"/>
      <c r="AA65" s="335"/>
      <c r="AB65" s="335"/>
      <c r="AC65" s="335"/>
      <c r="AD65" s="335"/>
      <c r="AE65" s="335"/>
      <c r="AF65" s="335"/>
      <c r="AG65" s="335"/>
      <c r="AH65" s="335"/>
      <c r="AI65" s="335"/>
      <c r="AJ65" s="335"/>
    </row>
    <row r="66" spans="1:36" ht="15.6" customHeight="1" x14ac:dyDescent="0.25">
      <c r="A66" s="337"/>
      <c r="B66" s="335"/>
      <c r="C66" s="335"/>
      <c r="D66" s="335"/>
      <c r="E66" s="32"/>
      <c r="F66" s="335"/>
      <c r="G66" s="335"/>
      <c r="H66" s="346"/>
      <c r="I66" s="335"/>
      <c r="J66" s="335"/>
      <c r="K66" s="347"/>
      <c r="L66" s="335"/>
      <c r="M66" s="335"/>
      <c r="N66" s="335"/>
      <c r="O66" s="335"/>
      <c r="P66" s="335"/>
      <c r="Q66" s="335"/>
      <c r="R66" s="335"/>
      <c r="S66" s="335"/>
      <c r="T66" s="335"/>
      <c r="U66" s="335"/>
      <c r="V66" s="335"/>
      <c r="W66" s="335"/>
      <c r="X66" s="335"/>
      <c r="Y66" s="335"/>
      <c r="Z66" s="335"/>
      <c r="AA66" s="335"/>
      <c r="AB66" s="335"/>
      <c r="AC66" s="335"/>
      <c r="AD66" s="335"/>
      <c r="AE66" s="335"/>
      <c r="AF66" s="335"/>
      <c r="AG66" s="335"/>
      <c r="AH66" s="335"/>
      <c r="AI66" s="335"/>
      <c r="AJ66" s="335"/>
    </row>
    <row r="67" spans="1:36" s="350" customFormat="1" ht="15.6" customHeight="1" x14ac:dyDescent="0.25">
      <c r="A67" s="349"/>
      <c r="B67" s="335"/>
      <c r="C67" s="335"/>
      <c r="D67" s="335"/>
      <c r="E67" s="32"/>
      <c r="F67" s="335"/>
      <c r="G67" s="335"/>
      <c r="H67" s="346"/>
      <c r="I67" s="335"/>
      <c r="J67" s="335"/>
      <c r="K67" s="347"/>
      <c r="L67" s="335"/>
      <c r="M67" s="335"/>
      <c r="N67" s="335"/>
      <c r="O67" s="335"/>
      <c r="P67" s="335"/>
      <c r="Q67" s="335"/>
      <c r="R67" s="335"/>
      <c r="S67" s="335"/>
      <c r="T67" s="335"/>
      <c r="U67" s="335"/>
      <c r="V67" s="335"/>
      <c r="W67" s="335"/>
      <c r="X67" s="335"/>
      <c r="Y67" s="335"/>
      <c r="Z67" s="335"/>
      <c r="AA67" s="335"/>
      <c r="AB67" s="335"/>
      <c r="AC67" s="335"/>
      <c r="AD67" s="335"/>
      <c r="AE67" s="335"/>
      <c r="AF67" s="335"/>
      <c r="AG67" s="335"/>
      <c r="AH67" s="335"/>
      <c r="AI67" s="335"/>
      <c r="AJ67" s="335"/>
    </row>
    <row r="68" spans="1:36" s="350" customFormat="1" ht="15.6" customHeight="1" x14ac:dyDescent="0.25">
      <c r="A68" s="349"/>
      <c r="B68" s="335"/>
      <c r="C68" s="335"/>
      <c r="D68" s="335"/>
      <c r="E68" s="32"/>
      <c r="F68" s="335"/>
      <c r="G68" s="335"/>
      <c r="H68" s="346"/>
      <c r="I68" s="335"/>
      <c r="J68" s="335"/>
      <c r="K68" s="347"/>
      <c r="L68" s="335"/>
      <c r="M68" s="335"/>
      <c r="N68" s="335"/>
      <c r="O68" s="335"/>
      <c r="P68" s="335"/>
      <c r="Q68" s="335"/>
      <c r="R68" s="335"/>
      <c r="S68" s="335"/>
      <c r="T68" s="335"/>
      <c r="U68" s="335"/>
      <c r="V68" s="335"/>
      <c r="W68" s="335"/>
      <c r="X68" s="335"/>
      <c r="Y68" s="335"/>
      <c r="Z68" s="335"/>
      <c r="AA68" s="335"/>
      <c r="AB68" s="335"/>
      <c r="AC68" s="335"/>
      <c r="AD68" s="335"/>
      <c r="AE68" s="335"/>
      <c r="AF68" s="335"/>
      <c r="AG68" s="335"/>
      <c r="AH68" s="335"/>
      <c r="AI68" s="335"/>
      <c r="AJ68" s="335"/>
    </row>
    <row r="69" spans="1:36" ht="15.6" customHeight="1" x14ac:dyDescent="0.25">
      <c r="A69" s="337"/>
      <c r="B69" s="335"/>
      <c r="C69" s="335"/>
      <c r="D69" s="335"/>
      <c r="E69" s="32"/>
      <c r="F69" s="335"/>
      <c r="G69" s="335"/>
      <c r="H69" s="346"/>
      <c r="I69" s="335"/>
      <c r="J69" s="335"/>
      <c r="K69" s="347"/>
      <c r="L69" s="335"/>
      <c r="M69" s="335"/>
      <c r="N69" s="335"/>
      <c r="O69" s="335"/>
      <c r="P69" s="335"/>
      <c r="Q69" s="335"/>
      <c r="R69" s="335"/>
      <c r="S69" s="335"/>
      <c r="T69" s="335"/>
      <c r="U69" s="335"/>
      <c r="V69" s="335"/>
      <c r="W69" s="335"/>
      <c r="X69" s="335"/>
      <c r="Y69" s="335"/>
      <c r="Z69" s="335"/>
      <c r="AA69" s="335"/>
      <c r="AB69" s="335"/>
      <c r="AC69" s="335"/>
      <c r="AD69" s="335"/>
      <c r="AE69" s="335"/>
      <c r="AF69" s="335"/>
      <c r="AG69" s="335"/>
      <c r="AH69" s="335"/>
      <c r="AI69" s="335"/>
      <c r="AJ69" s="335"/>
    </row>
    <row r="70" spans="1:36" ht="15.6" customHeight="1" x14ac:dyDescent="0.25">
      <c r="A70" s="337"/>
      <c r="B70" s="335"/>
      <c r="C70" s="335"/>
      <c r="D70" s="335"/>
      <c r="E70" s="32"/>
      <c r="F70" s="335"/>
      <c r="G70" s="335"/>
      <c r="H70" s="346"/>
      <c r="I70" s="335"/>
      <c r="J70" s="335"/>
      <c r="K70" s="347"/>
      <c r="L70" s="335"/>
      <c r="M70" s="335"/>
      <c r="N70" s="335"/>
      <c r="O70" s="335"/>
      <c r="P70" s="335"/>
      <c r="Q70" s="335"/>
      <c r="R70" s="335"/>
      <c r="S70" s="335"/>
      <c r="T70" s="335"/>
      <c r="U70" s="335"/>
      <c r="V70" s="335"/>
      <c r="W70" s="335"/>
      <c r="X70" s="335"/>
      <c r="Y70" s="335"/>
      <c r="Z70" s="335"/>
      <c r="AA70" s="335"/>
      <c r="AB70" s="335"/>
      <c r="AC70" s="335"/>
      <c r="AD70" s="335"/>
      <c r="AE70" s="335"/>
      <c r="AF70" s="335"/>
      <c r="AG70" s="335"/>
      <c r="AH70" s="335"/>
      <c r="AI70" s="335"/>
      <c r="AJ70" s="335"/>
    </row>
    <row r="71" spans="1:36" ht="15.6" customHeight="1" x14ac:dyDescent="0.25">
      <c r="A71" s="337"/>
      <c r="B71" s="335"/>
      <c r="C71" s="335"/>
      <c r="D71" s="335"/>
      <c r="E71" s="32"/>
      <c r="F71" s="335"/>
      <c r="G71" s="335"/>
      <c r="H71" s="346"/>
      <c r="I71" s="335"/>
      <c r="J71" s="335"/>
      <c r="K71" s="347"/>
      <c r="L71" s="335"/>
      <c r="M71" s="335"/>
      <c r="N71" s="335"/>
      <c r="O71" s="335"/>
      <c r="P71" s="335"/>
      <c r="Q71" s="335"/>
      <c r="R71" s="335"/>
      <c r="S71" s="335"/>
      <c r="T71" s="335"/>
      <c r="U71" s="335"/>
      <c r="V71" s="335"/>
      <c r="W71" s="335"/>
      <c r="X71" s="335"/>
      <c r="Y71" s="335"/>
      <c r="Z71" s="335"/>
      <c r="AA71" s="335"/>
      <c r="AB71" s="335"/>
      <c r="AC71" s="335"/>
      <c r="AD71" s="335"/>
      <c r="AE71" s="335"/>
      <c r="AF71" s="335"/>
      <c r="AG71" s="335"/>
      <c r="AH71" s="335"/>
      <c r="AI71" s="335"/>
      <c r="AJ71" s="335"/>
    </row>
    <row r="72" spans="1:36" ht="15.6" customHeight="1" x14ac:dyDescent="0.25">
      <c r="A72" s="337"/>
      <c r="B72" s="335"/>
      <c r="C72" s="335"/>
      <c r="D72" s="335"/>
      <c r="E72" s="32"/>
      <c r="F72" s="335"/>
      <c r="G72" s="335"/>
      <c r="H72" s="346"/>
      <c r="I72" s="335"/>
      <c r="J72" s="335"/>
      <c r="K72" s="347"/>
      <c r="L72" s="335"/>
      <c r="M72" s="335"/>
      <c r="N72" s="335"/>
      <c r="O72" s="335"/>
      <c r="P72" s="335"/>
      <c r="Q72" s="335"/>
      <c r="R72" s="335"/>
      <c r="S72" s="335"/>
      <c r="T72" s="335"/>
      <c r="U72" s="335"/>
      <c r="V72" s="335"/>
      <c r="W72" s="335"/>
      <c r="X72" s="335"/>
      <c r="Y72" s="335"/>
      <c r="Z72" s="335"/>
      <c r="AA72" s="335"/>
      <c r="AB72" s="335"/>
      <c r="AC72" s="335"/>
      <c r="AD72" s="335"/>
      <c r="AE72" s="335"/>
      <c r="AF72" s="335"/>
      <c r="AG72" s="335"/>
      <c r="AH72" s="335"/>
      <c r="AI72" s="335"/>
      <c r="AJ72" s="335"/>
    </row>
    <row r="73" spans="1:36" ht="15.6" customHeight="1" x14ac:dyDescent="0.25">
      <c r="A73" s="337"/>
      <c r="B73" s="335"/>
      <c r="C73" s="335"/>
      <c r="D73" s="335"/>
      <c r="E73" s="32"/>
      <c r="F73" s="335"/>
      <c r="G73" s="335"/>
      <c r="H73" s="346"/>
      <c r="I73" s="335"/>
      <c r="J73" s="335"/>
      <c r="K73" s="347"/>
      <c r="L73" s="335"/>
      <c r="M73" s="335"/>
      <c r="N73" s="335"/>
      <c r="O73" s="335"/>
      <c r="P73" s="335"/>
      <c r="Q73" s="335"/>
      <c r="R73" s="335"/>
      <c r="S73" s="335"/>
      <c r="T73" s="335"/>
      <c r="U73" s="335"/>
      <c r="V73" s="335"/>
      <c r="W73" s="335"/>
      <c r="X73" s="335"/>
      <c r="Y73" s="335"/>
      <c r="Z73" s="335"/>
      <c r="AA73" s="335"/>
      <c r="AB73" s="335"/>
      <c r="AC73" s="335"/>
      <c r="AD73" s="335"/>
      <c r="AE73" s="335"/>
      <c r="AF73" s="335"/>
      <c r="AG73" s="335"/>
      <c r="AH73" s="335"/>
      <c r="AI73" s="335"/>
      <c r="AJ73" s="335"/>
    </row>
    <row r="74" spans="1:36" ht="15.6" customHeight="1" x14ac:dyDescent="0.25">
      <c r="A74" s="337"/>
      <c r="B74" s="335"/>
      <c r="C74" s="335"/>
      <c r="D74" s="335"/>
      <c r="E74" s="32"/>
      <c r="F74" s="335"/>
      <c r="G74" s="335"/>
      <c r="H74" s="346"/>
      <c r="I74" s="335"/>
      <c r="J74" s="335"/>
      <c r="K74" s="347"/>
      <c r="L74" s="335"/>
      <c r="M74" s="335"/>
      <c r="N74" s="335"/>
      <c r="O74" s="335"/>
      <c r="P74" s="335"/>
      <c r="Q74" s="335"/>
      <c r="R74" s="335"/>
      <c r="S74" s="335"/>
      <c r="T74" s="335"/>
      <c r="U74" s="335"/>
      <c r="V74" s="335"/>
      <c r="W74" s="335"/>
      <c r="X74" s="335"/>
      <c r="Y74" s="335"/>
      <c r="Z74" s="335"/>
      <c r="AA74" s="335"/>
      <c r="AB74" s="335"/>
      <c r="AC74" s="335"/>
      <c r="AD74" s="335"/>
      <c r="AE74" s="335"/>
      <c r="AF74" s="335"/>
      <c r="AG74" s="335"/>
      <c r="AH74" s="335"/>
      <c r="AI74" s="335"/>
      <c r="AJ74" s="335"/>
    </row>
    <row r="75" spans="1:36" ht="15.6" customHeight="1" x14ac:dyDescent="0.25">
      <c r="A75" s="337"/>
      <c r="B75" s="335"/>
      <c r="C75" s="335"/>
      <c r="D75" s="335"/>
      <c r="E75" s="32"/>
      <c r="F75" s="335"/>
      <c r="G75" s="335"/>
      <c r="H75" s="346"/>
      <c r="I75" s="335"/>
      <c r="J75" s="335"/>
      <c r="K75" s="347"/>
      <c r="L75" s="335"/>
      <c r="M75" s="335"/>
      <c r="N75" s="335"/>
      <c r="O75" s="335"/>
      <c r="P75" s="335"/>
      <c r="Q75" s="335"/>
      <c r="R75" s="335"/>
      <c r="S75" s="335"/>
      <c r="T75" s="335"/>
      <c r="U75" s="335"/>
      <c r="V75" s="335"/>
      <c r="W75" s="335"/>
      <c r="X75" s="335"/>
      <c r="Y75" s="335"/>
      <c r="Z75" s="335"/>
      <c r="AA75" s="335"/>
      <c r="AB75" s="335"/>
      <c r="AC75" s="335"/>
      <c r="AD75" s="335"/>
      <c r="AE75" s="335"/>
      <c r="AF75" s="335"/>
      <c r="AG75" s="335"/>
      <c r="AH75" s="335"/>
      <c r="AI75" s="335"/>
      <c r="AJ75" s="335"/>
    </row>
    <row r="76" spans="1:36" ht="15.6" customHeight="1" x14ac:dyDescent="0.25">
      <c r="A76" s="337"/>
      <c r="B76" s="335"/>
      <c r="C76" s="335"/>
      <c r="D76" s="335"/>
      <c r="E76" s="32"/>
      <c r="F76" s="335"/>
      <c r="G76" s="335"/>
      <c r="H76" s="346"/>
      <c r="I76" s="335"/>
      <c r="J76" s="335"/>
      <c r="K76" s="347"/>
      <c r="L76" s="335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5"/>
      <c r="Y76" s="335"/>
      <c r="Z76" s="335"/>
      <c r="AA76" s="335"/>
      <c r="AB76" s="335"/>
      <c r="AC76" s="335"/>
      <c r="AD76" s="335"/>
      <c r="AE76" s="335"/>
      <c r="AF76" s="335"/>
      <c r="AG76" s="335"/>
      <c r="AH76" s="335"/>
      <c r="AI76" s="335"/>
      <c r="AJ76" s="335"/>
    </row>
    <row r="77" spans="1:36" ht="15.6" customHeight="1" x14ac:dyDescent="0.25">
      <c r="A77" s="337"/>
      <c r="B77" s="335"/>
      <c r="C77" s="335"/>
      <c r="D77" s="335"/>
      <c r="E77" s="32"/>
      <c r="F77" s="335"/>
      <c r="G77" s="335"/>
      <c r="H77" s="346"/>
      <c r="I77" s="335"/>
      <c r="J77" s="335"/>
      <c r="K77" s="347"/>
      <c r="L77" s="335"/>
      <c r="M77" s="335"/>
      <c r="N77" s="335"/>
      <c r="O77" s="335"/>
      <c r="P77" s="335"/>
      <c r="Q77" s="335"/>
      <c r="R77" s="335"/>
      <c r="S77" s="335"/>
      <c r="T77" s="335"/>
      <c r="U77" s="335"/>
      <c r="V77" s="335"/>
      <c r="W77" s="335"/>
      <c r="X77" s="335"/>
      <c r="Y77" s="335"/>
      <c r="Z77" s="335"/>
      <c r="AA77" s="335"/>
      <c r="AB77" s="335"/>
      <c r="AC77" s="335"/>
      <c r="AD77" s="335"/>
      <c r="AE77" s="335"/>
      <c r="AF77" s="335"/>
      <c r="AG77" s="335"/>
      <c r="AH77" s="335"/>
      <c r="AI77" s="335"/>
      <c r="AJ77" s="335"/>
    </row>
    <row r="78" spans="1:36" ht="15.6" customHeight="1" x14ac:dyDescent="0.25">
      <c r="A78" s="337"/>
      <c r="B78" s="335"/>
      <c r="C78" s="335"/>
      <c r="D78" s="335"/>
      <c r="E78" s="32"/>
      <c r="F78" s="335"/>
      <c r="G78" s="335"/>
      <c r="H78" s="346"/>
      <c r="I78" s="335"/>
      <c r="J78" s="335"/>
      <c r="K78" s="347"/>
      <c r="L78" s="335"/>
      <c r="M78" s="335"/>
      <c r="N78" s="335"/>
      <c r="O78" s="335"/>
      <c r="P78" s="335"/>
      <c r="Q78" s="335"/>
      <c r="R78" s="335"/>
      <c r="S78" s="335"/>
      <c r="T78" s="335"/>
      <c r="U78" s="335"/>
      <c r="V78" s="335"/>
      <c r="W78" s="335"/>
      <c r="X78" s="335"/>
      <c r="Y78" s="335"/>
      <c r="Z78" s="335"/>
      <c r="AA78" s="335"/>
      <c r="AB78" s="335"/>
      <c r="AC78" s="335"/>
      <c r="AD78" s="335"/>
      <c r="AE78" s="335"/>
      <c r="AF78" s="335"/>
      <c r="AG78" s="335"/>
      <c r="AH78" s="335"/>
      <c r="AI78" s="335"/>
      <c r="AJ78" s="335"/>
    </row>
    <row r="79" spans="1:36" ht="15.6" customHeight="1" x14ac:dyDescent="0.25">
      <c r="A79" s="337"/>
      <c r="B79" s="335"/>
      <c r="C79" s="335"/>
      <c r="D79" s="335"/>
      <c r="E79" s="32"/>
      <c r="F79" s="335"/>
      <c r="G79" s="335"/>
      <c r="H79" s="346"/>
      <c r="I79" s="335"/>
      <c r="J79" s="335"/>
      <c r="K79" s="347"/>
      <c r="L79" s="335"/>
      <c r="M79" s="335"/>
      <c r="N79" s="335"/>
      <c r="O79" s="335"/>
      <c r="P79" s="335"/>
      <c r="Q79" s="335"/>
      <c r="R79" s="335"/>
      <c r="S79" s="335"/>
      <c r="T79" s="335"/>
      <c r="U79" s="335"/>
      <c r="V79" s="335"/>
      <c r="W79" s="335"/>
      <c r="X79" s="335"/>
      <c r="Y79" s="335"/>
      <c r="Z79" s="335"/>
      <c r="AA79" s="335"/>
      <c r="AB79" s="335"/>
      <c r="AC79" s="335"/>
      <c r="AD79" s="335"/>
      <c r="AE79" s="335"/>
      <c r="AF79" s="335"/>
      <c r="AG79" s="335"/>
      <c r="AH79" s="335"/>
      <c r="AI79" s="335"/>
      <c r="AJ79" s="335"/>
    </row>
    <row r="80" spans="1:36" ht="15.6" customHeight="1" x14ac:dyDescent="0.25">
      <c r="A80" s="337"/>
      <c r="B80" s="335"/>
      <c r="C80" s="335"/>
      <c r="D80" s="335"/>
      <c r="E80" s="32"/>
      <c r="F80" s="335"/>
      <c r="G80" s="335"/>
      <c r="H80" s="346"/>
      <c r="I80" s="335"/>
      <c r="J80" s="335"/>
      <c r="K80" s="347"/>
      <c r="L80" s="335"/>
      <c r="M80" s="335"/>
      <c r="N80" s="335"/>
      <c r="O80" s="335"/>
      <c r="P80" s="335"/>
      <c r="Q80" s="335"/>
      <c r="R80" s="335"/>
      <c r="S80" s="335"/>
      <c r="T80" s="335"/>
      <c r="U80" s="335"/>
      <c r="V80" s="335"/>
      <c r="W80" s="335"/>
      <c r="X80" s="335"/>
      <c r="Y80" s="335"/>
      <c r="Z80" s="335"/>
      <c r="AA80" s="335"/>
      <c r="AB80" s="335"/>
      <c r="AC80" s="335"/>
      <c r="AD80" s="335"/>
      <c r="AE80" s="335"/>
      <c r="AF80" s="335"/>
      <c r="AG80" s="335"/>
      <c r="AH80" s="335"/>
      <c r="AI80" s="335"/>
      <c r="AJ80" s="335"/>
    </row>
    <row r="81" spans="1:36" ht="15.6" customHeight="1" x14ac:dyDescent="0.25">
      <c r="A81" s="337"/>
      <c r="B81" s="335"/>
      <c r="C81" s="335"/>
      <c r="D81" s="335"/>
      <c r="E81" s="32"/>
      <c r="F81" s="335"/>
      <c r="G81" s="335"/>
      <c r="H81" s="346"/>
      <c r="I81" s="335"/>
      <c r="J81" s="335"/>
      <c r="K81" s="347"/>
      <c r="L81" s="335"/>
      <c r="M81" s="335"/>
      <c r="N81" s="335"/>
      <c r="O81" s="335"/>
      <c r="P81" s="335"/>
      <c r="Q81" s="335"/>
      <c r="R81" s="335"/>
      <c r="S81" s="335"/>
      <c r="T81" s="335"/>
      <c r="U81" s="335"/>
      <c r="V81" s="335"/>
      <c r="W81" s="335"/>
      <c r="X81" s="335"/>
      <c r="Y81" s="335"/>
      <c r="Z81" s="335"/>
      <c r="AA81" s="335"/>
      <c r="AB81" s="335"/>
      <c r="AC81" s="335"/>
      <c r="AD81" s="335"/>
      <c r="AE81" s="335"/>
      <c r="AF81" s="335"/>
      <c r="AG81" s="335"/>
      <c r="AH81" s="335"/>
      <c r="AI81" s="335"/>
      <c r="AJ81" s="335"/>
    </row>
    <row r="82" spans="1:36" ht="15.6" customHeight="1" x14ac:dyDescent="0.25">
      <c r="A82" s="337"/>
      <c r="B82" s="335"/>
      <c r="C82" s="335"/>
      <c r="D82" s="335"/>
      <c r="E82" s="32"/>
      <c r="F82" s="335"/>
      <c r="G82" s="335"/>
      <c r="H82" s="346"/>
      <c r="I82" s="335"/>
      <c r="J82" s="335"/>
      <c r="K82" s="347"/>
      <c r="L82" s="335"/>
      <c r="M82" s="335"/>
      <c r="N82" s="335"/>
      <c r="O82" s="335"/>
      <c r="P82" s="335"/>
      <c r="Q82" s="335"/>
      <c r="R82" s="335"/>
      <c r="S82" s="335"/>
      <c r="T82" s="335"/>
      <c r="U82" s="335"/>
      <c r="V82" s="335"/>
      <c r="W82" s="335"/>
      <c r="X82" s="335"/>
      <c r="Y82" s="335"/>
      <c r="Z82" s="335"/>
      <c r="AA82" s="335"/>
      <c r="AB82" s="335"/>
      <c r="AC82" s="335"/>
      <c r="AD82" s="335"/>
      <c r="AE82" s="335"/>
      <c r="AF82" s="335"/>
      <c r="AG82" s="335"/>
      <c r="AH82" s="335"/>
      <c r="AI82" s="335"/>
      <c r="AJ82" s="335"/>
    </row>
    <row r="83" spans="1:36" ht="15.6" customHeight="1" x14ac:dyDescent="0.25">
      <c r="A83" s="337"/>
      <c r="B83" s="335"/>
      <c r="C83" s="335"/>
      <c r="D83" s="335"/>
      <c r="E83" s="32"/>
      <c r="F83" s="335"/>
      <c r="G83" s="335"/>
      <c r="H83" s="346"/>
      <c r="I83" s="335"/>
      <c r="J83" s="335"/>
      <c r="K83" s="347"/>
      <c r="L83" s="335"/>
      <c r="M83" s="335"/>
      <c r="N83" s="335"/>
      <c r="O83" s="335"/>
      <c r="P83" s="335"/>
      <c r="Q83" s="335"/>
      <c r="R83" s="335"/>
      <c r="S83" s="335"/>
      <c r="T83" s="335"/>
      <c r="U83" s="335"/>
      <c r="V83" s="335"/>
      <c r="W83" s="335"/>
      <c r="X83" s="335"/>
      <c r="Y83" s="335"/>
      <c r="Z83" s="335"/>
      <c r="AA83" s="335"/>
      <c r="AB83" s="335"/>
      <c r="AC83" s="335"/>
      <c r="AD83" s="335"/>
      <c r="AE83" s="335"/>
      <c r="AF83" s="335"/>
      <c r="AG83" s="335"/>
      <c r="AH83" s="335"/>
      <c r="AI83" s="335"/>
      <c r="AJ83" s="335"/>
    </row>
    <row r="84" spans="1:36" ht="15.6" customHeight="1" x14ac:dyDescent="0.25">
      <c r="A84" s="337"/>
      <c r="B84" s="335"/>
      <c r="C84" s="335"/>
      <c r="D84" s="335"/>
      <c r="E84" s="32"/>
      <c r="F84" s="335"/>
      <c r="G84" s="335"/>
      <c r="H84" s="346"/>
      <c r="I84" s="335"/>
      <c r="J84" s="335"/>
      <c r="K84" s="347"/>
      <c r="L84" s="335"/>
      <c r="M84" s="335"/>
      <c r="N84" s="335"/>
      <c r="O84" s="335"/>
      <c r="P84" s="335"/>
      <c r="Q84" s="335"/>
      <c r="R84" s="335"/>
      <c r="S84" s="335"/>
      <c r="T84" s="335"/>
      <c r="U84" s="335"/>
      <c r="V84" s="335"/>
      <c r="W84" s="335"/>
      <c r="X84" s="335"/>
      <c r="Y84" s="335"/>
      <c r="Z84" s="335"/>
      <c r="AA84" s="335"/>
      <c r="AB84" s="335"/>
      <c r="AC84" s="335"/>
      <c r="AD84" s="335"/>
      <c r="AE84" s="335"/>
      <c r="AF84" s="335"/>
      <c r="AG84" s="335"/>
      <c r="AH84" s="335"/>
      <c r="AI84" s="335"/>
      <c r="AJ84" s="335"/>
    </row>
    <row r="85" spans="1:36" ht="15.6" customHeight="1" x14ac:dyDescent="0.25">
      <c r="A85" s="337"/>
      <c r="B85" s="335"/>
      <c r="C85" s="335"/>
      <c r="D85" s="335"/>
      <c r="E85" s="32"/>
      <c r="F85" s="335"/>
      <c r="G85" s="335"/>
      <c r="H85" s="346"/>
      <c r="I85" s="335"/>
      <c r="J85" s="335"/>
      <c r="K85" s="347"/>
      <c r="L85" s="335"/>
      <c r="M85" s="335"/>
      <c r="N85" s="335"/>
      <c r="O85" s="335"/>
      <c r="P85" s="335"/>
      <c r="Q85" s="335"/>
      <c r="R85" s="335"/>
      <c r="S85" s="335"/>
      <c r="T85" s="335"/>
      <c r="U85" s="335"/>
      <c r="V85" s="335"/>
      <c r="W85" s="335"/>
      <c r="X85" s="335"/>
      <c r="Y85" s="335"/>
      <c r="Z85" s="335"/>
      <c r="AA85" s="335"/>
      <c r="AB85" s="335"/>
      <c r="AC85" s="335"/>
      <c r="AD85" s="335"/>
      <c r="AE85" s="335"/>
      <c r="AF85" s="335"/>
      <c r="AG85" s="335"/>
      <c r="AH85" s="335"/>
      <c r="AI85" s="335"/>
      <c r="AJ85" s="335"/>
    </row>
    <row r="86" spans="1:36" ht="15.6" customHeight="1" x14ac:dyDescent="0.25">
      <c r="A86" s="337"/>
      <c r="B86" s="335"/>
      <c r="C86" s="335"/>
      <c r="D86" s="335"/>
      <c r="E86" s="32"/>
      <c r="F86" s="335"/>
      <c r="G86" s="335"/>
      <c r="H86" s="346"/>
      <c r="I86" s="335"/>
      <c r="J86" s="335"/>
      <c r="K86" s="347"/>
      <c r="L86" s="335"/>
      <c r="M86" s="335"/>
      <c r="N86" s="335"/>
      <c r="O86" s="335"/>
      <c r="P86" s="335"/>
      <c r="Q86" s="335"/>
      <c r="R86" s="335"/>
      <c r="S86" s="335"/>
      <c r="T86" s="335"/>
      <c r="U86" s="335"/>
      <c r="V86" s="335"/>
      <c r="W86" s="335"/>
      <c r="X86" s="335"/>
      <c r="Y86" s="335"/>
      <c r="Z86" s="335"/>
      <c r="AA86" s="335"/>
      <c r="AB86" s="335"/>
      <c r="AC86" s="335"/>
      <c r="AD86" s="335"/>
      <c r="AE86" s="335"/>
      <c r="AF86" s="335"/>
      <c r="AG86" s="335"/>
      <c r="AH86" s="335"/>
      <c r="AI86" s="335"/>
      <c r="AJ86" s="335"/>
    </row>
    <row r="87" spans="1:36" ht="15.6" customHeight="1" x14ac:dyDescent="0.25">
      <c r="A87" s="337"/>
      <c r="B87" s="335"/>
      <c r="C87" s="335"/>
      <c r="D87" s="335"/>
      <c r="E87" s="32"/>
      <c r="F87" s="335"/>
      <c r="G87" s="335"/>
      <c r="H87" s="346"/>
      <c r="I87" s="335"/>
      <c r="J87" s="335"/>
      <c r="K87" s="347"/>
      <c r="L87" s="335"/>
      <c r="M87" s="335"/>
      <c r="N87" s="335"/>
      <c r="O87" s="335"/>
      <c r="P87" s="335"/>
      <c r="Q87" s="335"/>
      <c r="R87" s="335"/>
      <c r="S87" s="335"/>
      <c r="T87" s="335"/>
      <c r="U87" s="335"/>
      <c r="V87" s="335"/>
      <c r="W87" s="335"/>
      <c r="X87" s="335"/>
      <c r="Y87" s="335"/>
      <c r="Z87" s="335"/>
      <c r="AA87" s="335"/>
      <c r="AB87" s="335"/>
      <c r="AC87" s="335"/>
      <c r="AD87" s="335"/>
      <c r="AE87" s="335"/>
      <c r="AF87" s="335"/>
      <c r="AG87" s="335"/>
      <c r="AH87" s="335"/>
      <c r="AI87" s="335"/>
      <c r="AJ87" s="335"/>
    </row>
    <row r="88" spans="1:36" ht="15.6" customHeight="1" x14ac:dyDescent="0.25">
      <c r="A88" s="337"/>
      <c r="B88" s="335"/>
      <c r="C88" s="335"/>
      <c r="D88" s="335"/>
      <c r="E88" s="32"/>
      <c r="F88" s="335"/>
      <c r="G88" s="335"/>
      <c r="H88" s="346"/>
      <c r="I88" s="335"/>
      <c r="J88" s="335"/>
      <c r="K88" s="347"/>
      <c r="L88" s="335"/>
      <c r="M88" s="335"/>
      <c r="N88" s="335"/>
      <c r="O88" s="335"/>
      <c r="P88" s="335"/>
      <c r="Q88" s="335"/>
      <c r="R88" s="335"/>
      <c r="S88" s="335"/>
      <c r="T88" s="335"/>
      <c r="U88" s="335"/>
      <c r="V88" s="335"/>
      <c r="W88" s="335"/>
      <c r="X88" s="335"/>
      <c r="Y88" s="335"/>
      <c r="Z88" s="335"/>
      <c r="AA88" s="335"/>
      <c r="AB88" s="335"/>
      <c r="AC88" s="335"/>
      <c r="AD88" s="335"/>
      <c r="AE88" s="335"/>
      <c r="AF88" s="335"/>
      <c r="AG88" s="335"/>
      <c r="AH88" s="335"/>
      <c r="AI88" s="335"/>
      <c r="AJ88" s="335"/>
    </row>
    <row r="89" spans="1:36" ht="15.6" customHeight="1" x14ac:dyDescent="0.25">
      <c r="A89" s="337"/>
      <c r="B89" s="335"/>
      <c r="C89" s="335"/>
      <c r="D89" s="335"/>
      <c r="E89" s="32"/>
      <c r="F89" s="335"/>
      <c r="G89" s="335"/>
      <c r="H89" s="346"/>
      <c r="I89" s="335"/>
      <c r="J89" s="335"/>
      <c r="K89" s="347"/>
      <c r="L89" s="335"/>
      <c r="M89" s="335"/>
      <c r="N89" s="335"/>
      <c r="O89" s="335"/>
      <c r="P89" s="335"/>
      <c r="Q89" s="335"/>
      <c r="R89" s="335"/>
      <c r="S89" s="335"/>
      <c r="T89" s="335"/>
      <c r="U89" s="335"/>
      <c r="V89" s="335"/>
      <c r="W89" s="335"/>
      <c r="X89" s="335"/>
      <c r="Y89" s="335"/>
      <c r="Z89" s="335"/>
      <c r="AA89" s="335"/>
      <c r="AB89" s="335"/>
      <c r="AC89" s="335"/>
      <c r="AD89" s="335"/>
      <c r="AE89" s="335"/>
      <c r="AF89" s="335"/>
      <c r="AG89" s="335"/>
      <c r="AH89" s="335"/>
      <c r="AI89" s="335"/>
      <c r="AJ89" s="335"/>
    </row>
    <row r="90" spans="1:36" ht="15.6" customHeight="1" x14ac:dyDescent="0.25">
      <c r="A90" s="337"/>
      <c r="B90" s="335"/>
      <c r="C90" s="335"/>
      <c r="D90" s="335"/>
      <c r="E90" s="32"/>
      <c r="F90" s="335"/>
      <c r="G90" s="335"/>
      <c r="H90" s="346"/>
      <c r="I90" s="335"/>
      <c r="J90" s="335"/>
      <c r="K90" s="347"/>
      <c r="L90" s="335"/>
      <c r="M90" s="335"/>
      <c r="N90" s="335"/>
      <c r="O90" s="335"/>
      <c r="P90" s="335"/>
      <c r="Q90" s="335"/>
      <c r="R90" s="335"/>
      <c r="S90" s="335"/>
      <c r="T90" s="335"/>
      <c r="U90" s="335"/>
      <c r="V90" s="335"/>
      <c r="W90" s="335"/>
      <c r="X90" s="335"/>
      <c r="Y90" s="335"/>
      <c r="Z90" s="335"/>
      <c r="AA90" s="335"/>
      <c r="AB90" s="335"/>
      <c r="AC90" s="335"/>
      <c r="AD90" s="335"/>
      <c r="AE90" s="335"/>
      <c r="AF90" s="335"/>
      <c r="AG90" s="335"/>
      <c r="AH90" s="335"/>
      <c r="AI90" s="335"/>
      <c r="AJ90" s="335"/>
    </row>
    <row r="91" spans="1:36" s="350" customFormat="1" ht="15.6" customHeight="1" x14ac:dyDescent="0.25">
      <c r="A91" s="349"/>
      <c r="B91" s="335"/>
      <c r="C91" s="335"/>
      <c r="D91" s="335"/>
      <c r="E91" s="32"/>
      <c r="F91" s="335"/>
      <c r="G91" s="335"/>
      <c r="H91" s="346"/>
      <c r="I91" s="335"/>
      <c r="J91" s="335"/>
      <c r="K91" s="347"/>
      <c r="L91" s="335"/>
      <c r="M91" s="335"/>
      <c r="N91" s="335"/>
      <c r="O91" s="335"/>
      <c r="P91" s="335"/>
      <c r="Q91" s="335"/>
      <c r="R91" s="335"/>
      <c r="S91" s="335"/>
      <c r="T91" s="335"/>
      <c r="U91" s="335"/>
      <c r="V91" s="335"/>
      <c r="W91" s="335"/>
      <c r="X91" s="335"/>
      <c r="Y91" s="335"/>
      <c r="Z91" s="335"/>
      <c r="AA91" s="335"/>
      <c r="AB91" s="335"/>
      <c r="AC91" s="335"/>
      <c r="AD91" s="335"/>
      <c r="AE91" s="335"/>
      <c r="AF91" s="335"/>
      <c r="AG91" s="335"/>
      <c r="AH91" s="335"/>
      <c r="AI91" s="335"/>
      <c r="AJ91" s="335"/>
    </row>
    <row r="92" spans="1:36" s="350" customFormat="1" ht="15.6" customHeight="1" x14ac:dyDescent="0.25">
      <c r="A92" s="349"/>
      <c r="B92" s="335"/>
      <c r="C92" s="335"/>
      <c r="D92" s="335"/>
      <c r="E92" s="32"/>
      <c r="F92" s="335"/>
      <c r="G92" s="335"/>
      <c r="H92" s="346"/>
      <c r="I92" s="335"/>
      <c r="J92" s="335"/>
      <c r="K92" s="347"/>
      <c r="L92" s="335"/>
      <c r="M92" s="335"/>
      <c r="N92" s="335"/>
      <c r="O92" s="335"/>
      <c r="P92" s="335"/>
      <c r="Q92" s="335"/>
      <c r="R92" s="335"/>
      <c r="S92" s="335"/>
      <c r="T92" s="335"/>
      <c r="U92" s="335"/>
      <c r="V92" s="335"/>
      <c r="W92" s="335"/>
      <c r="X92" s="335"/>
      <c r="Y92" s="335"/>
      <c r="Z92" s="335"/>
      <c r="AA92" s="335"/>
      <c r="AB92" s="335"/>
      <c r="AC92" s="335"/>
      <c r="AD92" s="335"/>
      <c r="AE92" s="335"/>
      <c r="AF92" s="335"/>
      <c r="AG92" s="335"/>
      <c r="AH92" s="335"/>
      <c r="AI92" s="335"/>
      <c r="AJ92" s="335"/>
    </row>
    <row r="93" spans="1:36" s="350" customFormat="1" ht="15.6" customHeight="1" x14ac:dyDescent="0.25">
      <c r="A93" s="349"/>
      <c r="B93" s="335"/>
      <c r="C93" s="335"/>
      <c r="D93" s="335"/>
      <c r="E93" s="32"/>
      <c r="F93" s="335"/>
      <c r="G93" s="335"/>
      <c r="H93" s="346"/>
      <c r="I93" s="335"/>
      <c r="J93" s="335"/>
      <c r="K93" s="347"/>
      <c r="L93" s="335"/>
      <c r="M93" s="335"/>
      <c r="N93" s="335"/>
      <c r="O93" s="335"/>
      <c r="P93" s="335"/>
      <c r="Q93" s="335"/>
      <c r="R93" s="335"/>
      <c r="S93" s="335"/>
      <c r="T93" s="335"/>
      <c r="U93" s="335"/>
      <c r="V93" s="335"/>
      <c r="W93" s="335"/>
      <c r="X93" s="335"/>
      <c r="Y93" s="335"/>
      <c r="Z93" s="335"/>
      <c r="AA93" s="335"/>
      <c r="AB93" s="335"/>
      <c r="AC93" s="335"/>
      <c r="AD93" s="335"/>
      <c r="AE93" s="335"/>
      <c r="AF93" s="335"/>
      <c r="AG93" s="335"/>
      <c r="AH93" s="335"/>
      <c r="AI93" s="335"/>
      <c r="AJ93" s="335"/>
    </row>
    <row r="94" spans="1:36" s="350" customFormat="1" ht="15.6" customHeight="1" x14ac:dyDescent="0.25">
      <c r="A94" s="349"/>
      <c r="B94" s="335"/>
      <c r="C94" s="335"/>
      <c r="D94" s="335"/>
      <c r="E94" s="32"/>
      <c r="F94" s="335"/>
      <c r="G94" s="335"/>
      <c r="H94" s="346"/>
      <c r="I94" s="335"/>
      <c r="J94" s="335"/>
      <c r="K94" s="347"/>
      <c r="L94" s="335"/>
      <c r="M94" s="335"/>
      <c r="N94" s="335"/>
      <c r="O94" s="335"/>
      <c r="P94" s="335"/>
      <c r="Q94" s="335"/>
      <c r="R94" s="335"/>
      <c r="S94" s="335"/>
      <c r="T94" s="335"/>
      <c r="U94" s="335"/>
      <c r="V94" s="335"/>
      <c r="W94" s="335"/>
      <c r="X94" s="335"/>
      <c r="Y94" s="335"/>
      <c r="Z94" s="335"/>
      <c r="AA94" s="335"/>
      <c r="AB94" s="335"/>
      <c r="AC94" s="335"/>
      <c r="AD94" s="335"/>
      <c r="AE94" s="335"/>
      <c r="AF94" s="335"/>
      <c r="AG94" s="335"/>
      <c r="AH94" s="335"/>
      <c r="AI94" s="335"/>
      <c r="AJ94" s="335"/>
    </row>
    <row r="95" spans="1:36" s="350" customFormat="1" ht="15.6" customHeight="1" x14ac:dyDescent="0.25">
      <c r="A95" s="349"/>
      <c r="B95" s="335"/>
      <c r="C95" s="335"/>
      <c r="D95" s="335"/>
      <c r="E95" s="32"/>
      <c r="F95" s="335"/>
      <c r="G95" s="335"/>
      <c r="H95" s="346"/>
      <c r="I95" s="335"/>
      <c r="J95" s="335"/>
      <c r="K95" s="347"/>
      <c r="L95" s="335"/>
      <c r="M95" s="335"/>
      <c r="N95" s="335"/>
      <c r="O95" s="335"/>
      <c r="P95" s="335"/>
      <c r="Q95" s="335"/>
      <c r="R95" s="335"/>
      <c r="S95" s="335"/>
      <c r="T95" s="335"/>
      <c r="U95" s="335"/>
      <c r="V95" s="335"/>
      <c r="W95" s="335"/>
      <c r="X95" s="335"/>
      <c r="Y95" s="335"/>
      <c r="Z95" s="335"/>
      <c r="AA95" s="335"/>
      <c r="AB95" s="335"/>
      <c r="AC95" s="335"/>
      <c r="AD95" s="335"/>
      <c r="AE95" s="335"/>
      <c r="AF95" s="335"/>
      <c r="AG95" s="335"/>
      <c r="AH95" s="335"/>
      <c r="AI95" s="335"/>
      <c r="AJ95" s="335"/>
    </row>
    <row r="96" spans="1:36" s="350" customFormat="1" ht="15.6" customHeight="1" x14ac:dyDescent="0.25">
      <c r="A96" s="349"/>
      <c r="B96" s="335"/>
      <c r="C96" s="335"/>
      <c r="D96" s="335"/>
      <c r="E96" s="32"/>
      <c r="F96" s="335"/>
      <c r="G96" s="335"/>
      <c r="H96" s="346"/>
      <c r="I96" s="335"/>
      <c r="J96" s="335"/>
      <c r="K96" s="347"/>
      <c r="L96" s="335"/>
      <c r="M96" s="335"/>
      <c r="N96" s="335"/>
      <c r="O96" s="335"/>
      <c r="P96" s="335"/>
      <c r="Q96" s="335"/>
      <c r="R96" s="335"/>
      <c r="S96" s="335"/>
      <c r="T96" s="335"/>
      <c r="U96" s="335"/>
      <c r="V96" s="335"/>
      <c r="W96" s="335"/>
      <c r="X96" s="335"/>
      <c r="Y96" s="335"/>
      <c r="Z96" s="335"/>
      <c r="AA96" s="335"/>
      <c r="AB96" s="335"/>
      <c r="AC96" s="335"/>
      <c r="AD96" s="335"/>
      <c r="AE96" s="335"/>
      <c r="AF96" s="335"/>
      <c r="AG96" s="335"/>
      <c r="AH96" s="335"/>
      <c r="AI96" s="335"/>
      <c r="AJ96" s="335"/>
    </row>
    <row r="97" spans="1:36" s="350" customFormat="1" ht="15.6" customHeight="1" x14ac:dyDescent="0.25">
      <c r="A97" s="349"/>
      <c r="B97" s="335"/>
      <c r="C97" s="335"/>
      <c r="D97" s="335"/>
      <c r="E97" s="32"/>
      <c r="F97" s="335"/>
      <c r="G97" s="335"/>
      <c r="H97" s="346"/>
      <c r="I97" s="335"/>
      <c r="J97" s="335"/>
      <c r="K97" s="347"/>
      <c r="L97" s="335"/>
      <c r="M97" s="335"/>
      <c r="N97" s="335"/>
      <c r="O97" s="335"/>
      <c r="P97" s="335"/>
      <c r="Q97" s="335"/>
      <c r="R97" s="335"/>
      <c r="S97" s="335"/>
      <c r="T97" s="335"/>
      <c r="U97" s="335"/>
      <c r="V97" s="335"/>
      <c r="W97" s="335"/>
      <c r="X97" s="335"/>
      <c r="Y97" s="335"/>
      <c r="Z97" s="335"/>
      <c r="AA97" s="335"/>
      <c r="AB97" s="335"/>
      <c r="AC97" s="335"/>
      <c r="AD97" s="335"/>
      <c r="AE97" s="335"/>
      <c r="AF97" s="335"/>
      <c r="AG97" s="335"/>
      <c r="AH97" s="335"/>
      <c r="AI97" s="335"/>
      <c r="AJ97" s="335"/>
    </row>
    <row r="98" spans="1:36" s="350" customFormat="1" ht="15.6" customHeight="1" x14ac:dyDescent="0.25">
      <c r="A98" s="349"/>
      <c r="B98" s="335"/>
      <c r="C98" s="335"/>
      <c r="D98" s="335"/>
      <c r="E98" s="32"/>
      <c r="F98" s="335"/>
      <c r="G98" s="335"/>
      <c r="H98" s="346"/>
      <c r="I98" s="335"/>
      <c r="J98" s="335"/>
      <c r="K98" s="347"/>
      <c r="L98" s="335"/>
      <c r="M98" s="335"/>
      <c r="N98" s="335"/>
      <c r="O98" s="335"/>
      <c r="P98" s="335"/>
      <c r="Q98" s="335"/>
      <c r="R98" s="335"/>
      <c r="S98" s="335"/>
      <c r="T98" s="335"/>
      <c r="U98" s="335"/>
      <c r="V98" s="335"/>
      <c r="W98" s="335"/>
      <c r="X98" s="335"/>
      <c r="Y98" s="335"/>
      <c r="Z98" s="335"/>
      <c r="AA98" s="335"/>
      <c r="AB98" s="335"/>
      <c r="AC98" s="335"/>
      <c r="AD98" s="335"/>
      <c r="AE98" s="335"/>
      <c r="AF98" s="335"/>
      <c r="AG98" s="335"/>
      <c r="AH98" s="335"/>
      <c r="AI98" s="335"/>
      <c r="AJ98" s="335"/>
    </row>
    <row r="99" spans="1:36" s="350" customFormat="1" ht="15.6" customHeight="1" x14ac:dyDescent="0.25">
      <c r="A99" s="349"/>
      <c r="B99" s="335"/>
      <c r="C99" s="335"/>
      <c r="D99" s="335"/>
      <c r="E99" s="32"/>
      <c r="F99" s="335"/>
      <c r="G99" s="335"/>
      <c r="H99" s="346"/>
      <c r="I99" s="335"/>
      <c r="J99" s="335"/>
      <c r="K99" s="347"/>
      <c r="L99" s="335"/>
      <c r="M99" s="335"/>
      <c r="N99" s="335"/>
      <c r="O99" s="335"/>
      <c r="P99" s="335"/>
      <c r="Q99" s="335"/>
      <c r="R99" s="335"/>
      <c r="S99" s="335"/>
      <c r="T99" s="335"/>
      <c r="U99" s="335"/>
      <c r="V99" s="335"/>
      <c r="W99" s="335"/>
      <c r="X99" s="335"/>
      <c r="Y99" s="335"/>
      <c r="Z99" s="335"/>
      <c r="AA99" s="335"/>
      <c r="AB99" s="335"/>
      <c r="AC99" s="335"/>
      <c r="AD99" s="335"/>
      <c r="AE99" s="335"/>
      <c r="AF99" s="335"/>
      <c r="AG99" s="335"/>
      <c r="AH99" s="335"/>
      <c r="AI99" s="335"/>
      <c r="AJ99" s="335"/>
    </row>
    <row r="100" spans="1:36" s="350" customFormat="1" ht="15.6" customHeight="1" x14ac:dyDescent="0.25">
      <c r="A100" s="349"/>
      <c r="B100" s="335"/>
      <c r="C100" s="335"/>
      <c r="D100" s="335"/>
      <c r="E100" s="32"/>
      <c r="F100" s="335"/>
      <c r="G100" s="335"/>
      <c r="H100" s="346"/>
      <c r="I100" s="335"/>
      <c r="J100" s="335"/>
      <c r="K100" s="347"/>
      <c r="L100" s="335"/>
      <c r="M100" s="335"/>
      <c r="N100" s="335"/>
      <c r="O100" s="335"/>
      <c r="P100" s="335"/>
      <c r="Q100" s="335"/>
      <c r="R100" s="335"/>
      <c r="S100" s="335"/>
      <c r="T100" s="335"/>
      <c r="U100" s="335"/>
      <c r="V100" s="335"/>
      <c r="W100" s="335"/>
      <c r="X100" s="335"/>
      <c r="Y100" s="335"/>
      <c r="Z100" s="335"/>
      <c r="AA100" s="335"/>
      <c r="AB100" s="335"/>
      <c r="AC100" s="335"/>
      <c r="AD100" s="335"/>
      <c r="AE100" s="335"/>
      <c r="AF100" s="335"/>
      <c r="AG100" s="335"/>
      <c r="AH100" s="335"/>
      <c r="AI100" s="335"/>
      <c r="AJ100" s="335"/>
    </row>
    <row r="101" spans="1:36" s="350" customFormat="1" ht="15.6" customHeight="1" x14ac:dyDescent="0.25">
      <c r="A101" s="349"/>
      <c r="B101" s="335"/>
      <c r="C101" s="335"/>
      <c r="D101" s="335"/>
      <c r="E101" s="32"/>
      <c r="F101" s="335"/>
      <c r="G101" s="335"/>
      <c r="H101" s="346"/>
      <c r="I101" s="335"/>
      <c r="J101" s="335"/>
      <c r="K101" s="347"/>
      <c r="L101" s="335"/>
      <c r="M101" s="335"/>
      <c r="N101" s="335"/>
      <c r="O101" s="335"/>
      <c r="P101" s="335"/>
      <c r="Q101" s="335"/>
      <c r="R101" s="335"/>
      <c r="S101" s="335"/>
      <c r="T101" s="335"/>
      <c r="U101" s="335"/>
      <c r="V101" s="335"/>
      <c r="W101" s="335"/>
      <c r="X101" s="335"/>
      <c r="Y101" s="335"/>
      <c r="Z101" s="335"/>
      <c r="AA101" s="335"/>
      <c r="AB101" s="335"/>
      <c r="AC101" s="335"/>
      <c r="AD101" s="335"/>
      <c r="AE101" s="335"/>
      <c r="AF101" s="335"/>
      <c r="AG101" s="335"/>
      <c r="AH101" s="335"/>
      <c r="AI101" s="335"/>
      <c r="AJ101" s="335"/>
    </row>
    <row r="102" spans="1:36" s="350" customFormat="1" ht="15.6" customHeight="1" x14ac:dyDescent="0.25">
      <c r="A102" s="349"/>
      <c r="B102" s="163"/>
      <c r="C102" s="163"/>
      <c r="D102" s="163"/>
      <c r="E102" s="25"/>
      <c r="F102" s="163"/>
      <c r="G102" s="163"/>
      <c r="H102" s="351"/>
      <c r="I102" s="163"/>
      <c r="J102" s="163"/>
      <c r="K102" s="352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  <c r="X102" s="163"/>
      <c r="Y102" s="163"/>
      <c r="Z102" s="163"/>
      <c r="AA102" s="163"/>
      <c r="AB102" s="163"/>
      <c r="AC102" s="163"/>
      <c r="AD102" s="335"/>
      <c r="AE102" s="335"/>
      <c r="AF102" s="335"/>
      <c r="AG102" s="335"/>
      <c r="AH102" s="335"/>
      <c r="AI102" s="335"/>
      <c r="AJ102" s="335"/>
    </row>
    <row r="103" spans="1:36" s="350" customFormat="1" ht="15.6" customHeight="1" x14ac:dyDescent="0.25">
      <c r="A103" s="349"/>
      <c r="B103" s="163"/>
      <c r="C103" s="163"/>
      <c r="D103" s="163"/>
      <c r="E103" s="25"/>
      <c r="F103" s="163"/>
      <c r="G103" s="163"/>
      <c r="H103" s="351"/>
      <c r="I103" s="163"/>
      <c r="J103" s="163"/>
      <c r="K103" s="352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  <c r="X103" s="163"/>
      <c r="Y103" s="163"/>
      <c r="Z103" s="163"/>
      <c r="AA103" s="163"/>
      <c r="AB103" s="163"/>
      <c r="AC103" s="163"/>
      <c r="AD103" s="335"/>
      <c r="AE103" s="335"/>
      <c r="AF103" s="335"/>
      <c r="AG103" s="335"/>
      <c r="AH103" s="335"/>
      <c r="AI103" s="335"/>
      <c r="AJ103" s="335"/>
    </row>
    <row r="104" spans="1:36" s="350" customFormat="1" ht="15.6" customHeight="1" x14ac:dyDescent="0.25">
      <c r="A104" s="349"/>
      <c r="B104" s="163"/>
      <c r="C104" s="163"/>
      <c r="D104" s="163"/>
      <c r="E104" s="25"/>
      <c r="F104" s="163"/>
      <c r="G104" s="163"/>
      <c r="H104" s="351"/>
      <c r="I104" s="163"/>
      <c r="J104" s="163"/>
      <c r="K104" s="352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  <c r="X104" s="163"/>
      <c r="Y104" s="163"/>
      <c r="Z104" s="163"/>
      <c r="AA104" s="163"/>
      <c r="AB104" s="163"/>
      <c r="AC104" s="163"/>
      <c r="AD104" s="335"/>
      <c r="AE104" s="335"/>
      <c r="AF104" s="335"/>
      <c r="AG104" s="335"/>
      <c r="AH104" s="335"/>
      <c r="AI104" s="335"/>
      <c r="AJ104" s="335"/>
    </row>
    <row r="105" spans="1:36" s="350" customFormat="1" ht="15.6" customHeight="1" x14ac:dyDescent="0.25">
      <c r="A105" s="349"/>
      <c r="B105" s="163"/>
      <c r="C105" s="163"/>
      <c r="D105" s="163"/>
      <c r="E105" s="25"/>
      <c r="F105" s="163"/>
      <c r="G105" s="163"/>
      <c r="H105" s="351"/>
      <c r="I105" s="163"/>
      <c r="J105" s="163"/>
      <c r="K105" s="352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  <c r="V105" s="163"/>
      <c r="W105" s="163"/>
      <c r="X105" s="163"/>
      <c r="Y105" s="163"/>
      <c r="Z105" s="163"/>
      <c r="AA105" s="163"/>
      <c r="AB105" s="163"/>
      <c r="AC105" s="163"/>
      <c r="AD105" s="335"/>
      <c r="AE105" s="335"/>
      <c r="AF105" s="335"/>
      <c r="AG105" s="335"/>
      <c r="AH105" s="335"/>
      <c r="AI105" s="335"/>
      <c r="AJ105" s="335"/>
    </row>
    <row r="106" spans="1:36" s="350" customFormat="1" ht="15.6" customHeight="1" x14ac:dyDescent="0.25">
      <c r="A106" s="349"/>
      <c r="B106" s="163"/>
      <c r="C106" s="163"/>
      <c r="D106" s="163"/>
      <c r="E106" s="25"/>
      <c r="F106" s="163"/>
      <c r="G106" s="163"/>
      <c r="H106" s="351"/>
      <c r="I106" s="163"/>
      <c r="J106" s="163"/>
      <c r="K106" s="352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  <c r="X106" s="163"/>
      <c r="Y106" s="163"/>
      <c r="Z106" s="163"/>
      <c r="AA106" s="163"/>
      <c r="AB106" s="163"/>
      <c r="AC106" s="163"/>
      <c r="AD106" s="335"/>
      <c r="AE106" s="335"/>
      <c r="AF106" s="335"/>
      <c r="AG106" s="335"/>
      <c r="AH106" s="335"/>
      <c r="AI106" s="335"/>
      <c r="AJ106" s="335"/>
    </row>
    <row r="107" spans="1:36" s="350" customFormat="1" ht="15.6" customHeight="1" x14ac:dyDescent="0.25">
      <c r="A107" s="349"/>
      <c r="B107" s="163"/>
      <c r="C107" s="163"/>
      <c r="D107" s="163"/>
      <c r="E107" s="25"/>
      <c r="F107" s="163"/>
      <c r="G107" s="163"/>
      <c r="H107" s="351"/>
      <c r="I107" s="163"/>
      <c r="J107" s="163"/>
      <c r="K107" s="352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  <c r="V107" s="163"/>
      <c r="W107" s="163"/>
      <c r="X107" s="163"/>
      <c r="Y107" s="163"/>
      <c r="Z107" s="163"/>
      <c r="AA107" s="163"/>
      <c r="AB107" s="163"/>
      <c r="AC107" s="163"/>
      <c r="AD107" s="335"/>
      <c r="AE107" s="335"/>
      <c r="AF107" s="335"/>
      <c r="AG107" s="335"/>
      <c r="AH107" s="335"/>
      <c r="AI107" s="335"/>
      <c r="AJ107" s="335"/>
    </row>
    <row r="108" spans="1:36" s="350" customFormat="1" ht="15.6" customHeight="1" x14ac:dyDescent="0.25">
      <c r="A108" s="349"/>
      <c r="B108" s="163"/>
      <c r="C108" s="163"/>
      <c r="D108" s="163"/>
      <c r="E108" s="25"/>
      <c r="F108" s="163"/>
      <c r="G108" s="163"/>
      <c r="H108" s="351"/>
      <c r="I108" s="163"/>
      <c r="J108" s="163"/>
      <c r="K108" s="352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  <c r="W108" s="163"/>
      <c r="X108" s="163"/>
      <c r="Y108" s="163"/>
      <c r="Z108" s="163"/>
      <c r="AA108" s="163"/>
      <c r="AB108" s="163"/>
      <c r="AC108" s="163"/>
      <c r="AD108" s="335"/>
      <c r="AE108" s="335"/>
      <c r="AF108" s="335"/>
      <c r="AG108" s="335"/>
      <c r="AH108" s="335"/>
      <c r="AI108" s="335"/>
      <c r="AJ108" s="335"/>
    </row>
    <row r="109" spans="1:36" s="350" customFormat="1" ht="15.6" customHeight="1" x14ac:dyDescent="0.25">
      <c r="A109" s="349"/>
      <c r="B109" s="163"/>
      <c r="C109" s="163"/>
      <c r="D109" s="163"/>
      <c r="E109" s="25"/>
      <c r="F109" s="163"/>
      <c r="G109" s="163"/>
      <c r="H109" s="351"/>
      <c r="I109" s="163"/>
      <c r="J109" s="163"/>
      <c r="K109" s="352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  <c r="V109" s="163"/>
      <c r="W109" s="163"/>
      <c r="X109" s="163"/>
      <c r="Y109" s="163"/>
      <c r="Z109" s="163"/>
      <c r="AA109" s="163"/>
      <c r="AB109" s="163"/>
      <c r="AC109" s="163"/>
      <c r="AD109" s="335"/>
      <c r="AE109" s="335"/>
      <c r="AF109" s="335"/>
      <c r="AG109" s="335"/>
      <c r="AH109" s="335"/>
      <c r="AI109" s="335"/>
      <c r="AJ109" s="335"/>
    </row>
    <row r="110" spans="1:36" s="350" customFormat="1" ht="15.6" customHeight="1" x14ac:dyDescent="0.25">
      <c r="A110" s="349"/>
      <c r="B110" s="163"/>
      <c r="C110" s="163"/>
      <c r="D110" s="163"/>
      <c r="E110" s="25"/>
      <c r="F110" s="163"/>
      <c r="G110" s="163"/>
      <c r="H110" s="351"/>
      <c r="I110" s="163"/>
      <c r="J110" s="163"/>
      <c r="K110" s="352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  <c r="V110" s="163"/>
      <c r="W110" s="163"/>
      <c r="X110" s="163"/>
      <c r="Y110" s="163"/>
      <c r="Z110" s="163"/>
      <c r="AA110" s="163"/>
      <c r="AB110" s="163"/>
      <c r="AC110" s="163"/>
      <c r="AD110" s="335"/>
      <c r="AE110" s="335"/>
      <c r="AF110" s="335"/>
      <c r="AG110" s="335"/>
      <c r="AH110" s="335"/>
      <c r="AI110" s="335"/>
      <c r="AJ110" s="335"/>
    </row>
    <row r="111" spans="1:36" s="350" customFormat="1" ht="15.6" customHeight="1" x14ac:dyDescent="0.25">
      <c r="A111" s="349"/>
      <c r="B111" s="163"/>
      <c r="C111" s="163"/>
      <c r="D111" s="163"/>
      <c r="E111" s="25"/>
      <c r="F111" s="163"/>
      <c r="G111" s="163"/>
      <c r="H111" s="351"/>
      <c r="I111" s="163"/>
      <c r="J111" s="163"/>
      <c r="K111" s="352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  <c r="V111" s="163"/>
      <c r="W111" s="163"/>
      <c r="X111" s="163"/>
      <c r="Y111" s="163"/>
      <c r="Z111" s="163"/>
      <c r="AA111" s="163"/>
      <c r="AB111" s="163"/>
      <c r="AC111" s="163"/>
      <c r="AD111" s="335"/>
      <c r="AE111" s="335"/>
      <c r="AF111" s="335"/>
      <c r="AG111" s="335"/>
      <c r="AH111" s="335"/>
      <c r="AI111" s="335"/>
      <c r="AJ111" s="335"/>
    </row>
    <row r="112" spans="1:36" s="350" customFormat="1" ht="15.6" customHeight="1" x14ac:dyDescent="0.25">
      <c r="A112" s="349"/>
      <c r="B112" s="163"/>
      <c r="C112" s="163"/>
      <c r="D112" s="163"/>
      <c r="E112" s="25"/>
      <c r="F112" s="163"/>
      <c r="G112" s="163"/>
      <c r="H112" s="351"/>
      <c r="I112" s="163"/>
      <c r="J112" s="163"/>
      <c r="K112" s="352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  <c r="W112" s="163"/>
      <c r="X112" s="163"/>
      <c r="Y112" s="163"/>
      <c r="Z112" s="163"/>
      <c r="AA112" s="163"/>
      <c r="AB112" s="163"/>
      <c r="AC112" s="163"/>
      <c r="AD112" s="335"/>
      <c r="AE112" s="335"/>
      <c r="AF112" s="335"/>
      <c r="AG112" s="335"/>
      <c r="AH112" s="335"/>
      <c r="AI112" s="335"/>
      <c r="AJ112" s="335"/>
    </row>
    <row r="113" spans="1:36" s="350" customFormat="1" ht="15.6" customHeight="1" x14ac:dyDescent="0.25">
      <c r="A113" s="349"/>
      <c r="B113" s="163"/>
      <c r="C113" s="163"/>
      <c r="D113" s="163"/>
      <c r="E113" s="25"/>
      <c r="F113" s="163"/>
      <c r="G113" s="163"/>
      <c r="H113" s="351"/>
      <c r="I113" s="163"/>
      <c r="J113" s="163"/>
      <c r="K113" s="352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  <c r="V113" s="163"/>
      <c r="W113" s="163"/>
      <c r="X113" s="163"/>
      <c r="Y113" s="163"/>
      <c r="Z113" s="163"/>
      <c r="AA113" s="163"/>
      <c r="AB113" s="163"/>
      <c r="AC113" s="163"/>
      <c r="AD113" s="335"/>
      <c r="AE113" s="335"/>
      <c r="AF113" s="335"/>
      <c r="AG113" s="335"/>
      <c r="AH113" s="335"/>
      <c r="AI113" s="335"/>
      <c r="AJ113" s="335"/>
    </row>
    <row r="114" spans="1:36" s="350" customFormat="1" ht="15.6" customHeight="1" x14ac:dyDescent="0.25">
      <c r="A114" s="349"/>
      <c r="B114" s="163"/>
      <c r="C114" s="163"/>
      <c r="D114" s="163"/>
      <c r="E114" s="25"/>
      <c r="F114" s="163"/>
      <c r="G114" s="163"/>
      <c r="H114" s="351"/>
      <c r="I114" s="163"/>
      <c r="J114" s="163"/>
      <c r="K114" s="352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  <c r="W114" s="163"/>
      <c r="X114" s="163"/>
      <c r="Y114" s="163"/>
      <c r="Z114" s="163"/>
      <c r="AA114" s="163"/>
      <c r="AB114" s="163"/>
      <c r="AC114" s="163"/>
      <c r="AD114" s="335"/>
      <c r="AE114" s="335"/>
      <c r="AF114" s="335"/>
      <c r="AG114" s="335"/>
      <c r="AH114" s="335"/>
      <c r="AI114" s="335"/>
      <c r="AJ114" s="335"/>
    </row>
    <row r="115" spans="1:36" s="350" customFormat="1" ht="15.6" customHeight="1" x14ac:dyDescent="0.25">
      <c r="A115" s="349"/>
      <c r="B115" s="163"/>
      <c r="C115" s="163"/>
      <c r="D115" s="163"/>
      <c r="E115" s="25"/>
      <c r="F115" s="163"/>
      <c r="G115" s="163"/>
      <c r="H115" s="351"/>
      <c r="I115" s="163"/>
      <c r="J115" s="163"/>
      <c r="K115" s="352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  <c r="W115" s="163"/>
      <c r="X115" s="163"/>
      <c r="Y115" s="163"/>
      <c r="Z115" s="163"/>
      <c r="AA115" s="163"/>
      <c r="AB115" s="163"/>
      <c r="AC115" s="163"/>
      <c r="AD115" s="335"/>
      <c r="AE115" s="335"/>
      <c r="AF115" s="335"/>
      <c r="AG115" s="335"/>
      <c r="AH115" s="335"/>
      <c r="AI115" s="335"/>
      <c r="AJ115" s="335"/>
    </row>
    <row r="116" spans="1:36" s="350" customFormat="1" ht="15.6" customHeight="1" x14ac:dyDescent="0.25">
      <c r="A116" s="349"/>
      <c r="B116" s="163"/>
      <c r="C116" s="163"/>
      <c r="D116" s="163"/>
      <c r="E116" s="25"/>
      <c r="F116" s="163"/>
      <c r="G116" s="163"/>
      <c r="H116" s="351"/>
      <c r="I116" s="163"/>
      <c r="J116" s="163"/>
      <c r="K116" s="352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  <c r="V116" s="163"/>
      <c r="W116" s="163"/>
      <c r="X116" s="163"/>
      <c r="Y116" s="163"/>
      <c r="Z116" s="163"/>
      <c r="AA116" s="163"/>
      <c r="AB116" s="163"/>
      <c r="AC116" s="163"/>
      <c r="AD116" s="335"/>
      <c r="AE116" s="335"/>
      <c r="AF116" s="335"/>
      <c r="AG116" s="335"/>
      <c r="AH116" s="335"/>
      <c r="AI116" s="335"/>
      <c r="AJ116" s="335"/>
    </row>
    <row r="117" spans="1:36" s="350" customFormat="1" ht="15.6" customHeight="1" x14ac:dyDescent="0.25">
      <c r="A117" s="349"/>
      <c r="B117" s="163"/>
      <c r="C117" s="163"/>
      <c r="D117" s="163"/>
      <c r="E117" s="25"/>
      <c r="F117" s="163"/>
      <c r="G117" s="163"/>
      <c r="H117" s="351"/>
      <c r="I117" s="163"/>
      <c r="J117" s="163"/>
      <c r="K117" s="352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  <c r="W117" s="163"/>
      <c r="X117" s="163"/>
      <c r="Y117" s="163"/>
      <c r="Z117" s="163"/>
      <c r="AA117" s="163"/>
      <c r="AB117" s="163"/>
      <c r="AC117" s="163"/>
      <c r="AD117" s="335"/>
      <c r="AE117" s="335"/>
      <c r="AF117" s="335"/>
      <c r="AG117" s="335"/>
      <c r="AH117" s="335"/>
      <c r="AI117" s="335"/>
      <c r="AJ117" s="335"/>
    </row>
    <row r="118" spans="1:36" s="350" customFormat="1" ht="15.6" customHeight="1" x14ac:dyDescent="0.25">
      <c r="A118" s="349"/>
      <c r="B118" s="163"/>
      <c r="C118" s="163"/>
      <c r="D118" s="163"/>
      <c r="E118" s="25"/>
      <c r="F118" s="163"/>
      <c r="G118" s="163"/>
      <c r="H118" s="351"/>
      <c r="I118" s="163"/>
      <c r="J118" s="163"/>
      <c r="K118" s="352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  <c r="W118" s="163"/>
      <c r="X118" s="163"/>
      <c r="Y118" s="163"/>
      <c r="Z118" s="163"/>
      <c r="AA118" s="163"/>
      <c r="AB118" s="163"/>
      <c r="AC118" s="163"/>
      <c r="AD118" s="335"/>
      <c r="AE118" s="335"/>
      <c r="AF118" s="335"/>
      <c r="AG118" s="335"/>
      <c r="AH118" s="335"/>
      <c r="AI118" s="335"/>
      <c r="AJ118" s="335"/>
    </row>
    <row r="119" spans="1:36" s="350" customFormat="1" ht="15.6" customHeight="1" x14ac:dyDescent="0.25">
      <c r="A119" s="349"/>
      <c r="B119" s="163"/>
      <c r="C119" s="163"/>
      <c r="D119" s="163"/>
      <c r="E119" s="25"/>
      <c r="F119" s="163"/>
      <c r="G119" s="163"/>
      <c r="H119" s="351"/>
      <c r="I119" s="163"/>
      <c r="J119" s="163"/>
      <c r="K119" s="352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  <c r="W119" s="163"/>
      <c r="X119" s="163"/>
      <c r="Y119" s="163"/>
      <c r="Z119" s="163"/>
      <c r="AA119" s="163"/>
      <c r="AB119" s="163"/>
      <c r="AC119" s="163"/>
      <c r="AD119" s="335"/>
      <c r="AE119" s="335"/>
      <c r="AF119" s="335"/>
      <c r="AG119" s="335"/>
      <c r="AH119" s="335"/>
      <c r="AI119" s="335"/>
      <c r="AJ119" s="335"/>
    </row>
    <row r="120" spans="1:36" s="350" customFormat="1" ht="15.6" customHeight="1" x14ac:dyDescent="0.25">
      <c r="A120" s="349"/>
      <c r="B120" s="163"/>
      <c r="C120" s="163"/>
      <c r="D120" s="163"/>
      <c r="E120" s="25"/>
      <c r="F120" s="163"/>
      <c r="G120" s="163"/>
      <c r="H120" s="351"/>
      <c r="I120" s="163"/>
      <c r="J120" s="163"/>
      <c r="K120" s="352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  <c r="V120" s="163"/>
      <c r="W120" s="163"/>
      <c r="X120" s="163"/>
      <c r="Y120" s="163"/>
      <c r="Z120" s="163"/>
      <c r="AA120" s="163"/>
      <c r="AB120" s="163"/>
      <c r="AC120" s="163"/>
      <c r="AD120" s="335"/>
      <c r="AE120" s="335"/>
      <c r="AF120" s="335"/>
      <c r="AG120" s="335"/>
      <c r="AH120" s="335"/>
      <c r="AI120" s="335"/>
      <c r="AJ120" s="335"/>
    </row>
    <row r="121" spans="1:36" s="350" customFormat="1" ht="15.6" customHeight="1" x14ac:dyDescent="0.25">
      <c r="A121" s="349"/>
      <c r="B121" s="163"/>
      <c r="C121" s="163"/>
      <c r="D121" s="163"/>
      <c r="E121" s="25"/>
      <c r="F121" s="163"/>
      <c r="G121" s="163"/>
      <c r="H121" s="351"/>
      <c r="I121" s="163"/>
      <c r="J121" s="163"/>
      <c r="K121" s="352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  <c r="W121" s="163"/>
      <c r="X121" s="163"/>
      <c r="Y121" s="163"/>
      <c r="Z121" s="163"/>
      <c r="AA121" s="163"/>
      <c r="AB121" s="163"/>
      <c r="AC121" s="163"/>
      <c r="AD121" s="335"/>
      <c r="AE121" s="335"/>
      <c r="AF121" s="335"/>
      <c r="AG121" s="335"/>
      <c r="AH121" s="335"/>
      <c r="AI121" s="335"/>
      <c r="AJ121" s="335"/>
    </row>
    <row r="122" spans="1:36" s="350" customFormat="1" ht="15.6" customHeight="1" x14ac:dyDescent="0.25">
      <c r="A122" s="349"/>
      <c r="B122" s="163"/>
      <c r="C122" s="163"/>
      <c r="D122" s="163"/>
      <c r="E122" s="25"/>
      <c r="F122" s="163"/>
      <c r="G122" s="163"/>
      <c r="H122" s="351"/>
      <c r="I122" s="163"/>
      <c r="J122" s="163"/>
      <c r="K122" s="352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  <c r="V122" s="163"/>
      <c r="W122" s="163"/>
      <c r="X122" s="163"/>
      <c r="Y122" s="163"/>
      <c r="Z122" s="163"/>
      <c r="AA122" s="163"/>
      <c r="AB122" s="163"/>
      <c r="AC122" s="163"/>
      <c r="AD122" s="335"/>
      <c r="AE122" s="335"/>
      <c r="AF122" s="335"/>
      <c r="AG122" s="335"/>
      <c r="AH122" s="335"/>
      <c r="AI122" s="335"/>
      <c r="AJ122" s="335"/>
    </row>
    <row r="123" spans="1:36" s="350" customFormat="1" ht="15.6" customHeight="1" x14ac:dyDescent="0.25">
      <c r="A123" s="349"/>
      <c r="B123" s="163"/>
      <c r="C123" s="163"/>
      <c r="D123" s="163"/>
      <c r="E123" s="25"/>
      <c r="F123" s="163"/>
      <c r="G123" s="163"/>
      <c r="H123" s="351"/>
      <c r="I123" s="163"/>
      <c r="J123" s="163"/>
      <c r="K123" s="352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  <c r="V123" s="163"/>
      <c r="W123" s="163"/>
      <c r="X123" s="163"/>
      <c r="Y123" s="163"/>
      <c r="Z123" s="163"/>
      <c r="AA123" s="163"/>
      <c r="AB123" s="163"/>
      <c r="AC123" s="163"/>
      <c r="AD123" s="335"/>
      <c r="AE123" s="335"/>
      <c r="AF123" s="335"/>
      <c r="AG123" s="335"/>
      <c r="AH123" s="335"/>
      <c r="AI123" s="335"/>
      <c r="AJ123" s="335"/>
    </row>
    <row r="124" spans="1:36" s="350" customFormat="1" ht="15.6" customHeight="1" x14ac:dyDescent="0.25">
      <c r="A124" s="349"/>
      <c r="B124" s="163"/>
      <c r="C124" s="163"/>
      <c r="D124" s="163"/>
      <c r="E124" s="25"/>
      <c r="F124" s="163"/>
      <c r="G124" s="163"/>
      <c r="H124" s="351"/>
      <c r="I124" s="163"/>
      <c r="J124" s="163"/>
      <c r="K124" s="352"/>
      <c r="L124" s="163"/>
      <c r="M124" s="163"/>
      <c r="N124" s="163"/>
      <c r="O124" s="163"/>
      <c r="P124" s="163"/>
      <c r="Q124" s="163"/>
      <c r="R124" s="163"/>
      <c r="S124" s="163"/>
      <c r="T124" s="163"/>
      <c r="U124" s="163"/>
      <c r="V124" s="163"/>
      <c r="W124" s="163"/>
      <c r="X124" s="163"/>
      <c r="Y124" s="163"/>
      <c r="Z124" s="163"/>
      <c r="AA124" s="163"/>
      <c r="AB124" s="163"/>
      <c r="AC124" s="163"/>
      <c r="AD124" s="335"/>
      <c r="AE124" s="335"/>
      <c r="AF124" s="335"/>
      <c r="AG124" s="335"/>
      <c r="AH124" s="335"/>
      <c r="AI124" s="335"/>
      <c r="AJ124" s="335"/>
    </row>
    <row r="125" spans="1:36" s="350" customFormat="1" ht="15.6" customHeight="1" x14ac:dyDescent="0.25">
      <c r="A125" s="349"/>
      <c r="B125" s="163"/>
      <c r="C125" s="163"/>
      <c r="D125" s="163"/>
      <c r="E125" s="25"/>
      <c r="F125" s="163"/>
      <c r="G125" s="163"/>
      <c r="H125" s="351"/>
      <c r="I125" s="163"/>
      <c r="J125" s="163"/>
      <c r="K125" s="352"/>
      <c r="L125" s="163"/>
      <c r="M125" s="163"/>
      <c r="N125" s="163"/>
      <c r="O125" s="163"/>
      <c r="P125" s="163"/>
      <c r="Q125" s="163"/>
      <c r="R125" s="163"/>
      <c r="S125" s="163"/>
      <c r="T125" s="163"/>
      <c r="U125" s="163"/>
      <c r="V125" s="163"/>
      <c r="W125" s="163"/>
      <c r="X125" s="163"/>
      <c r="Y125" s="163"/>
      <c r="Z125" s="163"/>
      <c r="AA125" s="163"/>
      <c r="AB125" s="163"/>
      <c r="AC125" s="163"/>
      <c r="AD125" s="335"/>
      <c r="AE125" s="335"/>
      <c r="AF125" s="335"/>
      <c r="AG125" s="335"/>
      <c r="AH125" s="335"/>
      <c r="AI125" s="335"/>
      <c r="AJ125" s="335"/>
    </row>
    <row r="126" spans="1:36" s="350" customFormat="1" ht="15.6" customHeight="1" x14ac:dyDescent="0.25">
      <c r="A126" s="349"/>
      <c r="B126" s="163"/>
      <c r="C126" s="163"/>
      <c r="D126" s="163"/>
      <c r="E126" s="25"/>
      <c r="F126" s="163"/>
      <c r="G126" s="163"/>
      <c r="H126" s="351"/>
      <c r="I126" s="163"/>
      <c r="J126" s="163"/>
      <c r="K126" s="352"/>
      <c r="L126" s="163"/>
      <c r="M126" s="163"/>
      <c r="N126" s="163"/>
      <c r="O126" s="163"/>
      <c r="P126" s="163"/>
      <c r="Q126" s="163"/>
      <c r="R126" s="163"/>
      <c r="S126" s="163"/>
      <c r="T126" s="163"/>
      <c r="U126" s="163"/>
      <c r="V126" s="163"/>
      <c r="W126" s="163"/>
      <c r="X126" s="163"/>
      <c r="Y126" s="163"/>
      <c r="Z126" s="163"/>
      <c r="AA126" s="163"/>
      <c r="AB126" s="163"/>
      <c r="AC126" s="163"/>
      <c r="AD126" s="335"/>
      <c r="AE126" s="335"/>
      <c r="AF126" s="335"/>
      <c r="AG126" s="335"/>
      <c r="AH126" s="335"/>
      <c r="AI126" s="335"/>
      <c r="AJ126" s="335"/>
    </row>
    <row r="127" spans="1:36" s="350" customFormat="1" ht="15.6" customHeight="1" x14ac:dyDescent="0.25">
      <c r="A127" s="349"/>
      <c r="B127" s="163"/>
      <c r="C127" s="163"/>
      <c r="D127" s="163"/>
      <c r="E127" s="25"/>
      <c r="F127" s="163"/>
      <c r="G127" s="163"/>
      <c r="H127" s="351"/>
      <c r="I127" s="163"/>
      <c r="J127" s="163"/>
      <c r="K127" s="352"/>
      <c r="L127" s="163"/>
      <c r="M127" s="163"/>
      <c r="N127" s="163"/>
      <c r="O127" s="163"/>
      <c r="P127" s="163"/>
      <c r="Q127" s="163"/>
      <c r="R127" s="163"/>
      <c r="S127" s="163"/>
      <c r="T127" s="163"/>
      <c r="U127" s="163"/>
      <c r="V127" s="163"/>
      <c r="W127" s="163"/>
      <c r="X127" s="163"/>
      <c r="Y127" s="163"/>
      <c r="Z127" s="163"/>
      <c r="AA127" s="163"/>
      <c r="AB127" s="163"/>
      <c r="AC127" s="163"/>
      <c r="AD127" s="335"/>
      <c r="AE127" s="335"/>
      <c r="AF127" s="335"/>
      <c r="AG127" s="335"/>
      <c r="AH127" s="335"/>
      <c r="AI127" s="335"/>
      <c r="AJ127" s="335"/>
    </row>
    <row r="128" spans="1:36" s="350" customFormat="1" ht="15.6" customHeight="1" x14ac:dyDescent="0.25">
      <c r="A128" s="349"/>
      <c r="B128" s="163"/>
      <c r="C128" s="163"/>
      <c r="D128" s="163"/>
      <c r="E128" s="25"/>
      <c r="F128" s="163"/>
      <c r="G128" s="163"/>
      <c r="H128" s="351"/>
      <c r="I128" s="163"/>
      <c r="J128" s="163"/>
      <c r="K128" s="352"/>
      <c r="L128" s="163"/>
      <c r="M128" s="163"/>
      <c r="N128" s="163"/>
      <c r="O128" s="163"/>
      <c r="P128" s="163"/>
      <c r="Q128" s="163"/>
      <c r="R128" s="163"/>
      <c r="S128" s="163"/>
      <c r="T128" s="163"/>
      <c r="U128" s="163"/>
      <c r="V128" s="163"/>
      <c r="W128" s="163"/>
      <c r="X128" s="163"/>
      <c r="Y128" s="163"/>
      <c r="Z128" s="163"/>
      <c r="AA128" s="163"/>
      <c r="AB128" s="163"/>
      <c r="AC128" s="163"/>
      <c r="AD128" s="335"/>
      <c r="AE128" s="335"/>
      <c r="AF128" s="335"/>
      <c r="AG128" s="335"/>
      <c r="AH128" s="335"/>
      <c r="AI128" s="335"/>
      <c r="AJ128" s="335"/>
    </row>
    <row r="129" spans="1:36" s="350" customFormat="1" ht="15.6" customHeight="1" x14ac:dyDescent="0.25">
      <c r="A129" s="349"/>
      <c r="B129" s="163"/>
      <c r="C129" s="163"/>
      <c r="D129" s="163"/>
      <c r="E129" s="25"/>
      <c r="F129" s="163"/>
      <c r="G129" s="163"/>
      <c r="H129" s="351"/>
      <c r="I129" s="163"/>
      <c r="J129" s="163"/>
      <c r="K129" s="352"/>
      <c r="L129" s="163"/>
      <c r="M129" s="163"/>
      <c r="N129" s="163"/>
      <c r="O129" s="163"/>
      <c r="P129" s="163"/>
      <c r="Q129" s="163"/>
      <c r="R129" s="163"/>
      <c r="S129" s="163"/>
      <c r="T129" s="163"/>
      <c r="U129" s="163"/>
      <c r="V129" s="163"/>
      <c r="W129" s="163"/>
      <c r="X129" s="163"/>
      <c r="Y129" s="163"/>
      <c r="Z129" s="163"/>
      <c r="AA129" s="163"/>
      <c r="AB129" s="163"/>
      <c r="AC129" s="163"/>
      <c r="AD129" s="335"/>
      <c r="AE129" s="335"/>
      <c r="AF129" s="335"/>
      <c r="AG129" s="335"/>
      <c r="AH129" s="335"/>
      <c r="AI129" s="335"/>
      <c r="AJ129" s="335"/>
    </row>
    <row r="130" spans="1:36" s="350" customFormat="1" ht="15.6" customHeight="1" x14ac:dyDescent="0.25">
      <c r="A130" s="349"/>
      <c r="B130" s="163"/>
      <c r="C130" s="163"/>
      <c r="D130" s="163"/>
      <c r="E130" s="25"/>
      <c r="F130" s="163"/>
      <c r="G130" s="163"/>
      <c r="H130" s="351"/>
      <c r="I130" s="163"/>
      <c r="J130" s="163"/>
      <c r="K130" s="352"/>
      <c r="L130" s="163"/>
      <c r="M130" s="163"/>
      <c r="N130" s="163"/>
      <c r="O130" s="163"/>
      <c r="P130" s="163"/>
      <c r="Q130" s="163"/>
      <c r="R130" s="163"/>
      <c r="S130" s="163"/>
      <c r="T130" s="163"/>
      <c r="U130" s="163"/>
      <c r="V130" s="163"/>
      <c r="W130" s="163"/>
      <c r="X130" s="163"/>
      <c r="Y130" s="163"/>
      <c r="Z130" s="163"/>
      <c r="AA130" s="163"/>
      <c r="AB130" s="163"/>
      <c r="AC130" s="163"/>
      <c r="AD130" s="335"/>
      <c r="AE130" s="335"/>
      <c r="AF130" s="335"/>
      <c r="AG130" s="335"/>
      <c r="AH130" s="335"/>
      <c r="AI130" s="335"/>
      <c r="AJ130" s="335"/>
    </row>
    <row r="131" spans="1:36" s="350" customFormat="1" ht="15.6" customHeight="1" x14ac:dyDescent="0.25">
      <c r="A131" s="349"/>
      <c r="B131" s="163"/>
      <c r="C131" s="163"/>
      <c r="D131" s="163"/>
      <c r="E131" s="25"/>
      <c r="F131" s="163"/>
      <c r="G131" s="163"/>
      <c r="H131" s="351"/>
      <c r="I131" s="163"/>
      <c r="J131" s="163"/>
      <c r="K131" s="352"/>
      <c r="L131" s="163"/>
      <c r="M131" s="163"/>
      <c r="N131" s="163"/>
      <c r="O131" s="163"/>
      <c r="P131" s="163"/>
      <c r="Q131" s="163"/>
      <c r="R131" s="163"/>
      <c r="S131" s="163"/>
      <c r="T131" s="163"/>
      <c r="U131" s="163"/>
      <c r="V131" s="163"/>
      <c r="W131" s="163"/>
      <c r="X131" s="163"/>
      <c r="Y131" s="163"/>
      <c r="Z131" s="163"/>
      <c r="AA131" s="163"/>
      <c r="AB131" s="163"/>
      <c r="AC131" s="163"/>
      <c r="AD131" s="335"/>
      <c r="AE131" s="335"/>
      <c r="AF131" s="335"/>
      <c r="AG131" s="335"/>
      <c r="AH131" s="335"/>
      <c r="AI131" s="335"/>
      <c r="AJ131" s="335"/>
    </row>
    <row r="132" spans="1:36" s="350" customFormat="1" ht="15.6" customHeight="1" x14ac:dyDescent="0.25">
      <c r="A132" s="349"/>
      <c r="B132" s="163"/>
      <c r="C132" s="163"/>
      <c r="D132" s="163"/>
      <c r="E132" s="25"/>
      <c r="F132" s="163"/>
      <c r="G132" s="163"/>
      <c r="H132" s="351"/>
      <c r="I132" s="163"/>
      <c r="J132" s="163"/>
      <c r="K132" s="352"/>
      <c r="L132" s="163"/>
      <c r="M132" s="163"/>
      <c r="N132" s="163"/>
      <c r="O132" s="163"/>
      <c r="P132" s="163"/>
      <c r="Q132" s="163"/>
      <c r="R132" s="163"/>
      <c r="S132" s="163"/>
      <c r="T132" s="163"/>
      <c r="U132" s="163"/>
      <c r="V132" s="163"/>
      <c r="W132" s="163"/>
      <c r="X132" s="163"/>
      <c r="Y132" s="163"/>
      <c r="Z132" s="163"/>
      <c r="AA132" s="163"/>
      <c r="AB132" s="163"/>
      <c r="AC132" s="163"/>
      <c r="AD132" s="335"/>
      <c r="AE132" s="335"/>
      <c r="AF132" s="335"/>
      <c r="AG132" s="335"/>
      <c r="AH132" s="335"/>
      <c r="AI132" s="335"/>
      <c r="AJ132" s="335"/>
    </row>
    <row r="133" spans="1:36" s="350" customFormat="1" ht="15.6" customHeight="1" x14ac:dyDescent="0.25">
      <c r="A133" s="349"/>
      <c r="B133" s="163"/>
      <c r="C133" s="163"/>
      <c r="D133" s="163"/>
      <c r="E133" s="25"/>
      <c r="F133" s="163"/>
      <c r="G133" s="163"/>
      <c r="H133" s="351"/>
      <c r="I133" s="163"/>
      <c r="J133" s="163"/>
      <c r="K133" s="352"/>
      <c r="L133" s="163"/>
      <c r="M133" s="163"/>
      <c r="N133" s="163"/>
      <c r="O133" s="163"/>
      <c r="P133" s="163"/>
      <c r="Q133" s="163"/>
      <c r="R133" s="163"/>
      <c r="S133" s="163"/>
      <c r="T133" s="163"/>
      <c r="U133" s="163"/>
      <c r="V133" s="163"/>
      <c r="W133" s="163"/>
      <c r="X133" s="163"/>
      <c r="Y133" s="163"/>
      <c r="Z133" s="163"/>
      <c r="AA133" s="163"/>
      <c r="AB133" s="163"/>
      <c r="AC133" s="163"/>
      <c r="AD133" s="335"/>
      <c r="AE133" s="335"/>
      <c r="AF133" s="335"/>
      <c r="AG133" s="335"/>
      <c r="AH133" s="335"/>
      <c r="AI133" s="335"/>
      <c r="AJ133" s="335"/>
    </row>
    <row r="134" spans="1:36" s="350" customFormat="1" ht="15.6" customHeight="1" x14ac:dyDescent="0.25">
      <c r="A134" s="349"/>
      <c r="B134" s="163"/>
      <c r="C134" s="163"/>
      <c r="D134" s="163"/>
      <c r="E134" s="25"/>
      <c r="F134" s="163"/>
      <c r="G134" s="163"/>
      <c r="H134" s="351"/>
      <c r="I134" s="163"/>
      <c r="J134" s="163"/>
      <c r="K134" s="352"/>
      <c r="L134" s="163"/>
      <c r="M134" s="163"/>
      <c r="N134" s="163"/>
      <c r="O134" s="163"/>
      <c r="P134" s="163"/>
      <c r="Q134" s="163"/>
      <c r="R134" s="163"/>
      <c r="S134" s="163"/>
      <c r="T134" s="163"/>
      <c r="U134" s="163"/>
      <c r="V134" s="163"/>
      <c r="W134" s="163"/>
      <c r="X134" s="163"/>
      <c r="Y134" s="163"/>
      <c r="Z134" s="163"/>
      <c r="AA134" s="163"/>
      <c r="AB134" s="163"/>
      <c r="AC134" s="163"/>
      <c r="AD134" s="335"/>
      <c r="AE134" s="335"/>
      <c r="AF134" s="335"/>
      <c r="AG134" s="335"/>
      <c r="AH134" s="335"/>
      <c r="AI134" s="335"/>
      <c r="AJ134" s="335"/>
    </row>
    <row r="135" spans="1:36" s="350" customFormat="1" ht="15.6" customHeight="1" x14ac:dyDescent="0.25">
      <c r="A135" s="349"/>
      <c r="B135" s="163"/>
      <c r="C135" s="163"/>
      <c r="D135" s="163"/>
      <c r="E135" s="25"/>
      <c r="F135" s="163"/>
      <c r="G135" s="163"/>
      <c r="H135" s="351"/>
      <c r="I135" s="163"/>
      <c r="J135" s="163"/>
      <c r="K135" s="352"/>
      <c r="L135" s="163"/>
      <c r="M135" s="163"/>
      <c r="N135" s="163"/>
      <c r="O135" s="163"/>
      <c r="P135" s="163"/>
      <c r="Q135" s="163"/>
      <c r="R135" s="163"/>
      <c r="S135" s="163"/>
      <c r="T135" s="163"/>
      <c r="U135" s="163"/>
      <c r="V135" s="163"/>
      <c r="W135" s="163"/>
      <c r="X135" s="163"/>
      <c r="Y135" s="163"/>
      <c r="Z135" s="163"/>
      <c r="AA135" s="163"/>
      <c r="AB135" s="163"/>
      <c r="AC135" s="163"/>
      <c r="AD135" s="335"/>
      <c r="AE135" s="335"/>
      <c r="AF135" s="335"/>
      <c r="AG135" s="335"/>
      <c r="AH135" s="335"/>
      <c r="AI135" s="335"/>
      <c r="AJ135" s="335"/>
    </row>
    <row r="136" spans="1:36" s="350" customFormat="1" ht="15.6" customHeight="1" x14ac:dyDescent="0.25">
      <c r="A136" s="349"/>
      <c r="B136" s="163"/>
      <c r="C136" s="163"/>
      <c r="D136" s="163"/>
      <c r="E136" s="25"/>
      <c r="F136" s="163"/>
      <c r="G136" s="163"/>
      <c r="H136" s="351"/>
      <c r="I136" s="163"/>
      <c r="J136" s="163"/>
      <c r="K136" s="352"/>
      <c r="L136" s="163"/>
      <c r="M136" s="163"/>
      <c r="N136" s="163"/>
      <c r="O136" s="163"/>
      <c r="P136" s="163"/>
      <c r="Q136" s="163"/>
      <c r="R136" s="163"/>
      <c r="S136" s="163"/>
      <c r="T136" s="163"/>
      <c r="U136" s="163"/>
      <c r="V136" s="163"/>
      <c r="W136" s="163"/>
      <c r="X136" s="163"/>
      <c r="Y136" s="163"/>
      <c r="Z136" s="163"/>
      <c r="AA136" s="163"/>
      <c r="AB136" s="163"/>
      <c r="AC136" s="163"/>
      <c r="AD136" s="335"/>
      <c r="AE136" s="335"/>
      <c r="AF136" s="335"/>
      <c r="AG136" s="335"/>
      <c r="AH136" s="335"/>
      <c r="AI136" s="335"/>
      <c r="AJ136" s="335"/>
    </row>
    <row r="137" spans="1:36" s="350" customFormat="1" ht="15.6" customHeight="1" x14ac:dyDescent="0.25">
      <c r="A137" s="349"/>
      <c r="B137" s="163"/>
      <c r="C137" s="163"/>
      <c r="D137" s="163"/>
      <c r="E137" s="25"/>
      <c r="F137" s="163"/>
      <c r="G137" s="163"/>
      <c r="H137" s="351"/>
      <c r="I137" s="163"/>
      <c r="J137" s="163"/>
      <c r="K137" s="352"/>
      <c r="L137" s="163"/>
      <c r="M137" s="163"/>
      <c r="N137" s="163"/>
      <c r="O137" s="163"/>
      <c r="P137" s="163"/>
      <c r="Q137" s="163"/>
      <c r="R137" s="163"/>
      <c r="S137" s="163"/>
      <c r="T137" s="163"/>
      <c r="U137" s="163"/>
      <c r="V137" s="163"/>
      <c r="W137" s="163"/>
      <c r="X137" s="163"/>
      <c r="Y137" s="163"/>
      <c r="Z137" s="163"/>
      <c r="AA137" s="163"/>
      <c r="AB137" s="163"/>
      <c r="AC137" s="163"/>
      <c r="AD137" s="335"/>
      <c r="AE137" s="335"/>
      <c r="AF137" s="335"/>
      <c r="AG137" s="335"/>
      <c r="AH137" s="335"/>
      <c r="AI137" s="335"/>
      <c r="AJ137" s="335"/>
    </row>
    <row r="138" spans="1:36" s="350" customFormat="1" ht="15.6" customHeight="1" x14ac:dyDescent="0.25">
      <c r="A138" s="349"/>
      <c r="B138" s="163"/>
      <c r="C138" s="163"/>
      <c r="D138" s="163"/>
      <c r="E138" s="25"/>
      <c r="F138" s="163"/>
      <c r="G138" s="163"/>
      <c r="H138" s="351"/>
      <c r="I138" s="163"/>
      <c r="J138" s="163"/>
      <c r="K138" s="352"/>
      <c r="L138" s="163"/>
      <c r="M138" s="163"/>
      <c r="N138" s="163"/>
      <c r="O138" s="163"/>
      <c r="P138" s="163"/>
      <c r="Q138" s="163"/>
      <c r="R138" s="163"/>
      <c r="S138" s="163"/>
      <c r="T138" s="163"/>
      <c r="U138" s="163"/>
      <c r="V138" s="163"/>
      <c r="W138" s="163"/>
      <c r="X138" s="163"/>
      <c r="Y138" s="163"/>
      <c r="Z138" s="163"/>
      <c r="AA138" s="163"/>
      <c r="AB138" s="163"/>
      <c r="AC138" s="163"/>
      <c r="AD138" s="335"/>
      <c r="AE138" s="335"/>
      <c r="AF138" s="335"/>
      <c r="AG138" s="335"/>
      <c r="AH138" s="335"/>
      <c r="AI138" s="335"/>
      <c r="AJ138" s="335"/>
    </row>
    <row r="139" spans="1:36" s="350" customFormat="1" ht="15.6" customHeight="1" x14ac:dyDescent="0.25">
      <c r="A139" s="349"/>
      <c r="B139" s="163"/>
      <c r="C139" s="163"/>
      <c r="D139" s="163"/>
      <c r="E139" s="25"/>
      <c r="F139" s="163"/>
      <c r="G139" s="163"/>
      <c r="H139" s="351"/>
      <c r="I139" s="163"/>
      <c r="J139" s="163"/>
      <c r="K139" s="352"/>
      <c r="L139" s="163"/>
      <c r="M139" s="163"/>
      <c r="N139" s="163"/>
      <c r="O139" s="163"/>
      <c r="P139" s="163"/>
      <c r="Q139" s="163"/>
      <c r="R139" s="163"/>
      <c r="S139" s="163"/>
      <c r="T139" s="163"/>
      <c r="U139" s="163"/>
      <c r="V139" s="163"/>
      <c r="W139" s="163"/>
      <c r="X139" s="163"/>
      <c r="Y139" s="163"/>
      <c r="Z139" s="163"/>
      <c r="AA139" s="163"/>
      <c r="AB139" s="163"/>
      <c r="AC139" s="163"/>
      <c r="AD139" s="335"/>
      <c r="AE139" s="335"/>
      <c r="AF139" s="335"/>
      <c r="AG139" s="335"/>
      <c r="AH139" s="335"/>
      <c r="AI139" s="335"/>
      <c r="AJ139" s="335"/>
    </row>
    <row r="140" spans="1:36" s="350" customFormat="1" ht="15.6" customHeight="1" x14ac:dyDescent="0.25">
      <c r="A140" s="349"/>
      <c r="B140" s="163"/>
      <c r="C140" s="163"/>
      <c r="D140" s="163"/>
      <c r="E140" s="25"/>
      <c r="F140" s="163"/>
      <c r="G140" s="163"/>
      <c r="H140" s="351"/>
      <c r="I140" s="163"/>
      <c r="J140" s="163"/>
      <c r="K140" s="352"/>
      <c r="L140" s="163"/>
      <c r="M140" s="163"/>
      <c r="N140" s="163"/>
      <c r="O140" s="163"/>
      <c r="P140" s="163"/>
      <c r="Q140" s="163"/>
      <c r="R140" s="163"/>
      <c r="S140" s="163"/>
      <c r="T140" s="163"/>
      <c r="U140" s="163"/>
      <c r="V140" s="163"/>
      <c r="W140" s="163"/>
      <c r="X140" s="163"/>
      <c r="Y140" s="163"/>
      <c r="Z140" s="163"/>
      <c r="AA140" s="163"/>
      <c r="AB140" s="163"/>
      <c r="AC140" s="163"/>
      <c r="AD140" s="335"/>
      <c r="AE140" s="335"/>
      <c r="AF140" s="335"/>
      <c r="AG140" s="335"/>
      <c r="AH140" s="335"/>
      <c r="AI140" s="335"/>
      <c r="AJ140" s="335"/>
    </row>
    <row r="141" spans="1:36" s="350" customFormat="1" ht="15.6" customHeight="1" x14ac:dyDescent="0.25">
      <c r="A141" s="349"/>
      <c r="B141" s="163"/>
      <c r="C141" s="163"/>
      <c r="D141" s="163"/>
      <c r="E141" s="25"/>
      <c r="F141" s="163"/>
      <c r="G141" s="163"/>
      <c r="H141" s="351"/>
      <c r="I141" s="163"/>
      <c r="J141" s="163"/>
      <c r="K141" s="352"/>
      <c r="L141" s="163"/>
      <c r="M141" s="163"/>
      <c r="N141" s="163"/>
      <c r="O141" s="163"/>
      <c r="P141" s="163"/>
      <c r="Q141" s="163"/>
      <c r="R141" s="163"/>
      <c r="S141" s="163"/>
      <c r="T141" s="163"/>
      <c r="U141" s="163"/>
      <c r="V141" s="163"/>
      <c r="W141" s="163"/>
      <c r="X141" s="163"/>
      <c r="Y141" s="163"/>
      <c r="Z141" s="163"/>
      <c r="AA141" s="163"/>
      <c r="AB141" s="163"/>
      <c r="AC141" s="163"/>
      <c r="AD141" s="335"/>
      <c r="AE141" s="335"/>
      <c r="AF141" s="335"/>
      <c r="AG141" s="335"/>
      <c r="AH141" s="335"/>
      <c r="AI141" s="335"/>
      <c r="AJ141" s="335"/>
    </row>
    <row r="142" spans="1:36" s="350" customFormat="1" ht="15.6" customHeight="1" x14ac:dyDescent="0.25">
      <c r="A142" s="349"/>
      <c r="B142" s="163"/>
      <c r="C142" s="163"/>
      <c r="D142" s="163"/>
      <c r="E142" s="25"/>
      <c r="F142" s="163"/>
      <c r="G142" s="163"/>
      <c r="H142" s="351"/>
      <c r="I142" s="163"/>
      <c r="J142" s="163"/>
      <c r="K142" s="352"/>
      <c r="L142" s="163"/>
      <c r="M142" s="163"/>
      <c r="N142" s="163"/>
      <c r="O142" s="163"/>
      <c r="P142" s="163"/>
      <c r="Q142" s="163"/>
      <c r="R142" s="163"/>
      <c r="S142" s="163"/>
      <c r="T142" s="163"/>
      <c r="U142" s="163"/>
      <c r="V142" s="163"/>
      <c r="W142" s="163"/>
      <c r="X142" s="163"/>
      <c r="Y142" s="163"/>
      <c r="Z142" s="163"/>
      <c r="AA142" s="163"/>
      <c r="AB142" s="163"/>
      <c r="AC142" s="163"/>
      <c r="AD142" s="335"/>
      <c r="AE142" s="335"/>
      <c r="AF142" s="335"/>
      <c r="AG142" s="335"/>
      <c r="AH142" s="335"/>
      <c r="AI142" s="335"/>
      <c r="AJ142" s="335"/>
    </row>
    <row r="143" spans="1:36" s="350" customFormat="1" ht="15.6" customHeight="1" x14ac:dyDescent="0.25">
      <c r="A143" s="349"/>
      <c r="B143" s="163"/>
      <c r="C143" s="163"/>
      <c r="D143" s="163"/>
      <c r="E143" s="25"/>
      <c r="F143" s="163"/>
      <c r="G143" s="163"/>
      <c r="H143" s="351"/>
      <c r="I143" s="163"/>
      <c r="J143" s="163"/>
      <c r="K143" s="352"/>
      <c r="L143" s="163"/>
      <c r="M143" s="163"/>
      <c r="N143" s="163"/>
      <c r="O143" s="163"/>
      <c r="P143" s="163"/>
      <c r="Q143" s="163"/>
      <c r="R143" s="163"/>
      <c r="S143" s="163"/>
      <c r="T143" s="163"/>
      <c r="U143" s="163"/>
      <c r="V143" s="163"/>
      <c r="W143" s="163"/>
      <c r="X143" s="163"/>
      <c r="Y143" s="163"/>
      <c r="Z143" s="163"/>
      <c r="AA143" s="163"/>
      <c r="AB143" s="163"/>
      <c r="AC143" s="163"/>
      <c r="AD143" s="335"/>
      <c r="AE143" s="335"/>
      <c r="AF143" s="335"/>
      <c r="AG143" s="335"/>
      <c r="AH143" s="335"/>
      <c r="AI143" s="335"/>
      <c r="AJ143" s="335"/>
    </row>
    <row r="144" spans="1:36" s="350" customFormat="1" ht="15.6" customHeight="1" x14ac:dyDescent="0.25">
      <c r="A144" s="349"/>
      <c r="B144" s="163"/>
      <c r="C144" s="163"/>
      <c r="D144" s="163"/>
      <c r="E144" s="25"/>
      <c r="F144" s="163"/>
      <c r="G144" s="163"/>
      <c r="H144" s="351"/>
      <c r="I144" s="163"/>
      <c r="J144" s="163"/>
      <c r="K144" s="352"/>
      <c r="L144" s="163"/>
      <c r="M144" s="163"/>
      <c r="N144" s="163"/>
      <c r="O144" s="163"/>
      <c r="P144" s="163"/>
      <c r="Q144" s="163"/>
      <c r="R144" s="163"/>
      <c r="S144" s="163"/>
      <c r="T144" s="163"/>
      <c r="U144" s="163"/>
      <c r="V144" s="163"/>
      <c r="W144" s="163"/>
      <c r="X144" s="163"/>
      <c r="Y144" s="163"/>
      <c r="Z144" s="163"/>
      <c r="AA144" s="163"/>
      <c r="AB144" s="163"/>
      <c r="AC144" s="163"/>
      <c r="AD144" s="335"/>
      <c r="AE144" s="335"/>
      <c r="AF144" s="335"/>
      <c r="AG144" s="335"/>
      <c r="AH144" s="335"/>
      <c r="AI144" s="335"/>
      <c r="AJ144" s="335"/>
    </row>
    <row r="145" spans="1:36" s="350" customFormat="1" ht="15.6" customHeight="1" x14ac:dyDescent="0.25">
      <c r="A145" s="349"/>
      <c r="B145" s="163"/>
      <c r="C145" s="163"/>
      <c r="D145" s="163"/>
      <c r="E145" s="25"/>
      <c r="F145" s="163"/>
      <c r="G145" s="163"/>
      <c r="H145" s="351"/>
      <c r="I145" s="163"/>
      <c r="J145" s="163"/>
      <c r="K145" s="352"/>
      <c r="L145" s="163"/>
      <c r="M145" s="163"/>
      <c r="N145" s="163"/>
      <c r="O145" s="163"/>
      <c r="P145" s="163"/>
      <c r="Q145" s="163"/>
      <c r="R145" s="163"/>
      <c r="S145" s="163"/>
      <c r="T145" s="163"/>
      <c r="U145" s="163"/>
      <c r="V145" s="163"/>
      <c r="W145" s="163"/>
      <c r="X145" s="163"/>
      <c r="Y145" s="163"/>
      <c r="Z145" s="163"/>
      <c r="AA145" s="163"/>
      <c r="AB145" s="163"/>
      <c r="AC145" s="163"/>
      <c r="AD145" s="335"/>
      <c r="AE145" s="335"/>
      <c r="AF145" s="335"/>
      <c r="AG145" s="335"/>
      <c r="AH145" s="335"/>
      <c r="AI145" s="335"/>
      <c r="AJ145" s="335"/>
    </row>
    <row r="146" spans="1:36" s="350" customFormat="1" ht="15.6" customHeight="1" x14ac:dyDescent="0.25">
      <c r="A146" s="349"/>
      <c r="B146" s="163"/>
      <c r="C146" s="163"/>
      <c r="D146" s="163"/>
      <c r="E146" s="25"/>
      <c r="F146" s="163"/>
      <c r="G146" s="163"/>
      <c r="H146" s="351"/>
      <c r="I146" s="163"/>
      <c r="J146" s="163"/>
      <c r="K146" s="352"/>
      <c r="L146" s="163"/>
      <c r="M146" s="163"/>
      <c r="N146" s="163"/>
      <c r="O146" s="163"/>
      <c r="P146" s="163"/>
      <c r="Q146" s="163"/>
      <c r="R146" s="163"/>
      <c r="S146" s="163"/>
      <c r="T146" s="163"/>
      <c r="U146" s="163"/>
      <c r="V146" s="163"/>
      <c r="W146" s="163"/>
      <c r="X146" s="163"/>
      <c r="Y146" s="163"/>
      <c r="Z146" s="163"/>
      <c r="AA146" s="163"/>
      <c r="AB146" s="163"/>
      <c r="AC146" s="163"/>
      <c r="AD146" s="335"/>
      <c r="AE146" s="335"/>
      <c r="AF146" s="335"/>
      <c r="AG146" s="335"/>
      <c r="AH146" s="335"/>
      <c r="AI146" s="335"/>
      <c r="AJ146" s="335"/>
    </row>
    <row r="147" spans="1:36" s="350" customFormat="1" ht="15.6" customHeight="1" x14ac:dyDescent="0.25">
      <c r="A147" s="349"/>
      <c r="B147" s="163"/>
      <c r="C147" s="163"/>
      <c r="D147" s="163"/>
      <c r="E147" s="25"/>
      <c r="F147" s="163"/>
      <c r="G147" s="163"/>
      <c r="H147" s="351"/>
      <c r="I147" s="163"/>
      <c r="J147" s="163"/>
      <c r="K147" s="352"/>
      <c r="L147" s="163"/>
      <c r="M147" s="163"/>
      <c r="N147" s="163"/>
      <c r="O147" s="163"/>
      <c r="P147" s="163"/>
      <c r="Q147" s="163"/>
      <c r="R147" s="163"/>
      <c r="S147" s="163"/>
      <c r="T147" s="163"/>
      <c r="U147" s="163"/>
      <c r="V147" s="163"/>
      <c r="W147" s="163"/>
      <c r="X147" s="163"/>
      <c r="Y147" s="163"/>
      <c r="Z147" s="163"/>
      <c r="AA147" s="163"/>
      <c r="AB147" s="163"/>
      <c r="AC147" s="163"/>
      <c r="AD147" s="335"/>
      <c r="AE147" s="335"/>
      <c r="AF147" s="335"/>
      <c r="AG147" s="335"/>
      <c r="AH147" s="335"/>
      <c r="AI147" s="335"/>
      <c r="AJ147" s="335"/>
    </row>
    <row r="148" spans="1:36" s="350" customFormat="1" ht="15.6" customHeight="1" x14ac:dyDescent="0.25">
      <c r="A148" s="349"/>
      <c r="B148" s="163"/>
      <c r="C148" s="163"/>
      <c r="D148" s="163"/>
      <c r="E148" s="25"/>
      <c r="F148" s="163"/>
      <c r="G148" s="163"/>
      <c r="H148" s="351"/>
      <c r="I148" s="163"/>
      <c r="J148" s="163"/>
      <c r="K148" s="352"/>
      <c r="L148" s="163"/>
      <c r="M148" s="163"/>
      <c r="N148" s="163"/>
      <c r="O148" s="163"/>
      <c r="P148" s="163"/>
      <c r="Q148" s="163"/>
      <c r="R148" s="163"/>
      <c r="S148" s="163"/>
      <c r="T148" s="163"/>
      <c r="U148" s="163"/>
      <c r="V148" s="163"/>
      <c r="W148" s="163"/>
      <c r="X148" s="163"/>
      <c r="Y148" s="163"/>
      <c r="Z148" s="163"/>
      <c r="AA148" s="163"/>
      <c r="AB148" s="163"/>
      <c r="AC148" s="163"/>
      <c r="AD148" s="335"/>
      <c r="AE148" s="335"/>
      <c r="AF148" s="335"/>
      <c r="AG148" s="335"/>
      <c r="AH148" s="335"/>
      <c r="AI148" s="335"/>
      <c r="AJ148" s="335"/>
    </row>
    <row r="149" spans="1:36" s="350" customFormat="1" ht="15.6" customHeight="1" x14ac:dyDescent="0.25">
      <c r="A149" s="349"/>
      <c r="B149" s="163"/>
      <c r="C149" s="163"/>
      <c r="D149" s="163"/>
      <c r="E149" s="25"/>
      <c r="F149" s="163"/>
      <c r="G149" s="163"/>
      <c r="H149" s="351"/>
      <c r="I149" s="163"/>
      <c r="J149" s="163"/>
      <c r="K149" s="352"/>
      <c r="L149" s="163"/>
      <c r="M149" s="163"/>
      <c r="N149" s="163"/>
      <c r="O149" s="163"/>
      <c r="P149" s="163"/>
      <c r="Q149" s="163"/>
      <c r="R149" s="163"/>
      <c r="S149" s="163"/>
      <c r="T149" s="163"/>
      <c r="U149" s="163"/>
      <c r="V149" s="163"/>
      <c r="W149" s="163"/>
      <c r="X149" s="163"/>
      <c r="Y149" s="163"/>
      <c r="Z149" s="163"/>
      <c r="AA149" s="163"/>
      <c r="AB149" s="163"/>
      <c r="AC149" s="163"/>
      <c r="AD149" s="335"/>
      <c r="AE149" s="335"/>
      <c r="AF149" s="335"/>
      <c r="AG149" s="335"/>
      <c r="AH149" s="335"/>
      <c r="AI149" s="335"/>
      <c r="AJ149" s="335"/>
    </row>
    <row r="150" spans="1:36" s="350" customFormat="1" ht="15.6" customHeight="1" x14ac:dyDescent="0.25">
      <c r="A150" s="349"/>
      <c r="B150" s="163"/>
      <c r="C150" s="163"/>
      <c r="D150" s="163"/>
      <c r="E150" s="25"/>
      <c r="F150" s="163"/>
      <c r="G150" s="163"/>
      <c r="H150" s="351"/>
      <c r="I150" s="163"/>
      <c r="J150" s="163"/>
      <c r="K150" s="352"/>
      <c r="L150" s="163"/>
      <c r="M150" s="163"/>
      <c r="N150" s="163"/>
      <c r="O150" s="163"/>
      <c r="P150" s="163"/>
      <c r="Q150" s="163"/>
      <c r="R150" s="163"/>
      <c r="S150" s="163"/>
      <c r="T150" s="163"/>
      <c r="U150" s="163"/>
      <c r="V150" s="163"/>
      <c r="W150" s="163"/>
      <c r="X150" s="163"/>
      <c r="Y150" s="163"/>
      <c r="Z150" s="163"/>
      <c r="AA150" s="163"/>
      <c r="AB150" s="163"/>
      <c r="AC150" s="163"/>
      <c r="AD150" s="335"/>
      <c r="AE150" s="335"/>
      <c r="AF150" s="335"/>
      <c r="AG150" s="335"/>
      <c r="AH150" s="335"/>
      <c r="AI150" s="335"/>
      <c r="AJ150" s="335"/>
    </row>
    <row r="151" spans="1:36" s="350" customFormat="1" ht="15.6" customHeight="1" x14ac:dyDescent="0.25">
      <c r="A151" s="349"/>
      <c r="B151" s="163"/>
      <c r="C151" s="163"/>
      <c r="D151" s="163"/>
      <c r="E151" s="25"/>
      <c r="F151" s="163"/>
      <c r="G151" s="163"/>
      <c r="H151" s="351"/>
      <c r="I151" s="163"/>
      <c r="J151" s="163"/>
      <c r="K151" s="352"/>
      <c r="L151" s="163"/>
      <c r="M151" s="163"/>
      <c r="N151" s="163"/>
      <c r="O151" s="163"/>
      <c r="P151" s="163"/>
      <c r="Q151" s="163"/>
      <c r="R151" s="163"/>
      <c r="S151" s="163"/>
      <c r="T151" s="163"/>
      <c r="U151" s="163"/>
      <c r="V151" s="163"/>
      <c r="W151" s="163"/>
      <c r="X151" s="163"/>
      <c r="Y151" s="163"/>
      <c r="Z151" s="163"/>
      <c r="AA151" s="163"/>
      <c r="AB151" s="163"/>
      <c r="AC151" s="163"/>
      <c r="AD151" s="335"/>
      <c r="AE151" s="335"/>
      <c r="AF151" s="335"/>
      <c r="AG151" s="335"/>
      <c r="AH151" s="335"/>
      <c r="AI151" s="335"/>
      <c r="AJ151" s="335"/>
    </row>
    <row r="152" spans="1:36" s="350" customFormat="1" ht="15.6" customHeight="1" x14ac:dyDescent="0.25">
      <c r="A152" s="349"/>
      <c r="B152" s="163"/>
      <c r="C152" s="163"/>
      <c r="D152" s="163"/>
      <c r="E152" s="25"/>
      <c r="F152" s="163"/>
      <c r="G152" s="163"/>
      <c r="H152" s="351"/>
      <c r="I152" s="163"/>
      <c r="J152" s="163"/>
      <c r="K152" s="352"/>
      <c r="L152" s="163"/>
      <c r="M152" s="163"/>
      <c r="N152" s="163"/>
      <c r="O152" s="163"/>
      <c r="P152" s="163"/>
      <c r="Q152" s="163"/>
      <c r="R152" s="163"/>
      <c r="S152" s="163"/>
      <c r="T152" s="163"/>
      <c r="U152" s="163"/>
      <c r="V152" s="163"/>
      <c r="W152" s="163"/>
      <c r="X152" s="163"/>
      <c r="Y152" s="163"/>
      <c r="Z152" s="163"/>
      <c r="AA152" s="163"/>
      <c r="AB152" s="163"/>
      <c r="AC152" s="163"/>
      <c r="AD152" s="335"/>
      <c r="AE152" s="335"/>
      <c r="AF152" s="335"/>
      <c r="AG152" s="335"/>
      <c r="AH152" s="335"/>
      <c r="AI152" s="335"/>
      <c r="AJ152" s="335"/>
    </row>
    <row r="153" spans="1:36" s="350" customFormat="1" ht="15.6" customHeight="1" x14ac:dyDescent="0.25">
      <c r="A153" s="349"/>
      <c r="B153" s="163"/>
      <c r="C153" s="163"/>
      <c r="D153" s="163"/>
      <c r="E153" s="25"/>
      <c r="F153" s="163"/>
      <c r="G153" s="163"/>
      <c r="H153" s="351"/>
      <c r="I153" s="163"/>
      <c r="J153" s="163"/>
      <c r="K153" s="352"/>
      <c r="L153" s="163"/>
      <c r="M153" s="163"/>
      <c r="N153" s="163"/>
      <c r="O153" s="163"/>
      <c r="P153" s="163"/>
      <c r="Q153" s="163"/>
      <c r="R153" s="163"/>
      <c r="S153" s="163"/>
      <c r="T153" s="163"/>
      <c r="U153" s="163"/>
      <c r="V153" s="163"/>
      <c r="W153" s="163"/>
      <c r="X153" s="163"/>
      <c r="Y153" s="163"/>
      <c r="Z153" s="163"/>
      <c r="AA153" s="163"/>
      <c r="AB153" s="163"/>
      <c r="AC153" s="163"/>
      <c r="AD153" s="335"/>
      <c r="AE153" s="335"/>
      <c r="AF153" s="335"/>
      <c r="AG153" s="335"/>
      <c r="AH153" s="335"/>
      <c r="AI153" s="335"/>
      <c r="AJ153" s="335"/>
    </row>
    <row r="154" spans="1:36" s="350" customFormat="1" ht="15.6" customHeight="1" x14ac:dyDescent="0.25">
      <c r="A154" s="349"/>
      <c r="B154" s="163"/>
      <c r="C154" s="163"/>
      <c r="D154" s="163"/>
      <c r="E154" s="25"/>
      <c r="F154" s="163"/>
      <c r="G154" s="163"/>
      <c r="H154" s="351"/>
      <c r="I154" s="163"/>
      <c r="J154" s="163"/>
      <c r="K154" s="352"/>
      <c r="L154" s="163"/>
      <c r="M154" s="163"/>
      <c r="N154" s="163"/>
      <c r="O154" s="163"/>
      <c r="P154" s="163"/>
      <c r="Q154" s="163"/>
      <c r="R154" s="163"/>
      <c r="S154" s="163"/>
      <c r="T154" s="163"/>
      <c r="U154" s="163"/>
      <c r="V154" s="163"/>
      <c r="W154" s="163"/>
      <c r="X154" s="163"/>
      <c r="Y154" s="163"/>
      <c r="Z154" s="163"/>
      <c r="AA154" s="163"/>
      <c r="AB154" s="163"/>
      <c r="AC154" s="163"/>
      <c r="AD154" s="335"/>
      <c r="AE154" s="335"/>
      <c r="AF154" s="335"/>
      <c r="AG154" s="335"/>
      <c r="AH154" s="335"/>
      <c r="AI154" s="335"/>
      <c r="AJ154" s="335"/>
    </row>
    <row r="155" spans="1:36" s="350" customFormat="1" ht="15.6" customHeight="1" x14ac:dyDescent="0.25">
      <c r="A155" s="349"/>
      <c r="B155" s="163"/>
      <c r="C155" s="163"/>
      <c r="D155" s="163"/>
      <c r="E155" s="25"/>
      <c r="F155" s="163"/>
      <c r="G155" s="163"/>
      <c r="H155" s="351"/>
      <c r="I155" s="163"/>
      <c r="J155" s="163"/>
      <c r="K155" s="352"/>
      <c r="L155" s="163"/>
      <c r="M155" s="163"/>
      <c r="N155" s="163"/>
      <c r="O155" s="163"/>
      <c r="P155" s="163"/>
      <c r="Q155" s="163"/>
      <c r="R155" s="163"/>
      <c r="S155" s="163"/>
      <c r="T155" s="163"/>
      <c r="U155" s="163"/>
      <c r="V155" s="163"/>
      <c r="W155" s="163"/>
      <c r="X155" s="163"/>
      <c r="Y155" s="163"/>
      <c r="Z155" s="163"/>
      <c r="AA155" s="163"/>
      <c r="AB155" s="163"/>
      <c r="AC155" s="163"/>
      <c r="AD155" s="335"/>
      <c r="AE155" s="335"/>
      <c r="AF155" s="335"/>
      <c r="AG155" s="335"/>
      <c r="AH155" s="335"/>
      <c r="AI155" s="335"/>
      <c r="AJ155" s="335"/>
    </row>
    <row r="156" spans="1:36" s="350" customFormat="1" ht="15.6" customHeight="1" x14ac:dyDescent="0.25">
      <c r="A156" s="349"/>
      <c r="B156" s="163"/>
      <c r="C156" s="163"/>
      <c r="D156" s="163"/>
      <c r="E156" s="25"/>
      <c r="F156" s="163"/>
      <c r="G156" s="163"/>
      <c r="H156" s="351"/>
      <c r="I156" s="163"/>
      <c r="J156" s="163"/>
      <c r="K156" s="352"/>
      <c r="L156" s="163"/>
      <c r="M156" s="163"/>
      <c r="N156" s="163"/>
      <c r="O156" s="163"/>
      <c r="P156" s="163"/>
      <c r="Q156" s="163"/>
      <c r="R156" s="163"/>
      <c r="S156" s="163"/>
      <c r="T156" s="163"/>
      <c r="U156" s="163"/>
      <c r="V156" s="163"/>
      <c r="W156" s="163"/>
      <c r="X156" s="163"/>
      <c r="Y156" s="163"/>
      <c r="Z156" s="163"/>
      <c r="AA156" s="163"/>
      <c r="AB156" s="163"/>
      <c r="AC156" s="163"/>
      <c r="AD156" s="335"/>
      <c r="AE156" s="335"/>
      <c r="AF156" s="335"/>
      <c r="AG156" s="335"/>
      <c r="AH156" s="335"/>
      <c r="AI156" s="335"/>
      <c r="AJ156" s="335"/>
    </row>
    <row r="157" spans="1:36" s="350" customFormat="1" ht="15.6" customHeight="1" x14ac:dyDescent="0.25">
      <c r="A157" s="349"/>
      <c r="B157" s="163"/>
      <c r="C157" s="163"/>
      <c r="D157" s="163"/>
      <c r="E157" s="25"/>
      <c r="F157" s="163"/>
      <c r="G157" s="163"/>
      <c r="H157" s="351"/>
      <c r="I157" s="163"/>
      <c r="J157" s="163"/>
      <c r="K157" s="352"/>
      <c r="L157" s="163"/>
      <c r="M157" s="163"/>
      <c r="N157" s="163"/>
      <c r="O157" s="163"/>
      <c r="P157" s="163"/>
      <c r="Q157" s="163"/>
      <c r="R157" s="163"/>
      <c r="S157" s="163"/>
      <c r="T157" s="163"/>
      <c r="U157" s="163"/>
      <c r="V157" s="163"/>
      <c r="W157" s="163"/>
      <c r="X157" s="163"/>
      <c r="Y157" s="163"/>
      <c r="Z157" s="163"/>
      <c r="AA157" s="163"/>
      <c r="AB157" s="163"/>
      <c r="AC157" s="163"/>
      <c r="AD157" s="335"/>
      <c r="AE157" s="335"/>
      <c r="AF157" s="335"/>
      <c r="AG157" s="335"/>
      <c r="AH157" s="335"/>
      <c r="AI157" s="335"/>
      <c r="AJ157" s="335"/>
    </row>
    <row r="158" spans="1:36" s="350" customFormat="1" ht="15.6" customHeight="1" x14ac:dyDescent="0.25">
      <c r="A158" s="349"/>
      <c r="B158" s="163"/>
      <c r="C158" s="163"/>
      <c r="D158" s="163"/>
      <c r="E158" s="25"/>
      <c r="F158" s="163"/>
      <c r="G158" s="163"/>
      <c r="H158" s="351"/>
      <c r="I158" s="163"/>
      <c r="J158" s="163"/>
      <c r="K158" s="352"/>
      <c r="L158" s="163"/>
      <c r="M158" s="163"/>
      <c r="N158" s="163"/>
      <c r="O158" s="163"/>
      <c r="P158" s="163"/>
      <c r="Q158" s="163"/>
      <c r="R158" s="163"/>
      <c r="S158" s="163"/>
      <c r="T158" s="163"/>
      <c r="U158" s="163"/>
      <c r="V158" s="163"/>
      <c r="W158" s="163"/>
      <c r="X158" s="163"/>
      <c r="Y158" s="163"/>
      <c r="Z158" s="163"/>
      <c r="AA158" s="163"/>
      <c r="AB158" s="163"/>
      <c r="AC158" s="163"/>
      <c r="AD158" s="335"/>
      <c r="AE158" s="335"/>
      <c r="AF158" s="335"/>
      <c r="AG158" s="335"/>
      <c r="AH158" s="335"/>
      <c r="AI158" s="335"/>
      <c r="AJ158" s="335"/>
    </row>
    <row r="159" spans="1:36" s="350" customFormat="1" ht="15.6" customHeight="1" x14ac:dyDescent="0.25">
      <c r="A159" s="349"/>
      <c r="B159" s="163"/>
      <c r="C159" s="163"/>
      <c r="D159" s="163"/>
      <c r="E159" s="25"/>
      <c r="F159" s="163"/>
      <c r="G159" s="163"/>
      <c r="H159" s="351"/>
      <c r="I159" s="163"/>
      <c r="J159" s="163"/>
      <c r="K159" s="352"/>
      <c r="L159" s="163"/>
      <c r="M159" s="163"/>
      <c r="N159" s="163"/>
      <c r="O159" s="163"/>
      <c r="P159" s="163"/>
      <c r="Q159" s="163"/>
      <c r="R159" s="163"/>
      <c r="S159" s="163"/>
      <c r="T159" s="163"/>
      <c r="U159" s="163"/>
      <c r="V159" s="163"/>
      <c r="W159" s="163"/>
      <c r="X159" s="163"/>
      <c r="Y159" s="163"/>
      <c r="Z159" s="163"/>
      <c r="AA159" s="163"/>
      <c r="AB159" s="163"/>
      <c r="AC159" s="163"/>
      <c r="AD159" s="335"/>
      <c r="AE159" s="335"/>
      <c r="AF159" s="335"/>
      <c r="AG159" s="335"/>
      <c r="AH159" s="335"/>
      <c r="AI159" s="335"/>
      <c r="AJ159" s="335"/>
    </row>
    <row r="160" spans="1:36" s="350" customFormat="1" ht="15.6" customHeight="1" x14ac:dyDescent="0.25">
      <c r="A160" s="349"/>
      <c r="B160" s="163"/>
      <c r="C160" s="163"/>
      <c r="D160" s="163"/>
      <c r="E160" s="25"/>
      <c r="F160" s="163"/>
      <c r="G160" s="163"/>
      <c r="H160" s="351"/>
      <c r="I160" s="163"/>
      <c r="J160" s="163"/>
      <c r="K160" s="352"/>
      <c r="L160" s="163"/>
      <c r="M160" s="163"/>
      <c r="N160" s="163"/>
      <c r="O160" s="163"/>
      <c r="P160" s="163"/>
      <c r="Q160" s="163"/>
      <c r="R160" s="163"/>
      <c r="S160" s="163"/>
      <c r="T160" s="163"/>
      <c r="U160" s="163"/>
      <c r="V160" s="163"/>
      <c r="W160" s="163"/>
      <c r="X160" s="163"/>
      <c r="Y160" s="163"/>
      <c r="Z160" s="163"/>
      <c r="AA160" s="163"/>
      <c r="AB160" s="163"/>
      <c r="AC160" s="163"/>
      <c r="AD160" s="335"/>
      <c r="AE160" s="335"/>
      <c r="AF160" s="335"/>
      <c r="AG160" s="335"/>
      <c r="AH160" s="335"/>
      <c r="AI160" s="335"/>
      <c r="AJ160" s="335"/>
    </row>
    <row r="161" spans="1:36" s="350" customFormat="1" ht="15.6" customHeight="1" x14ac:dyDescent="0.25">
      <c r="A161" s="349"/>
      <c r="B161" s="163"/>
      <c r="C161" s="163"/>
      <c r="D161" s="163"/>
      <c r="E161" s="25"/>
      <c r="F161" s="163"/>
      <c r="G161" s="163"/>
      <c r="H161" s="351"/>
      <c r="I161" s="163"/>
      <c r="J161" s="163"/>
      <c r="K161" s="352"/>
      <c r="L161" s="163"/>
      <c r="M161" s="163"/>
      <c r="N161" s="163"/>
      <c r="O161" s="163"/>
      <c r="P161" s="163"/>
      <c r="Q161" s="163"/>
      <c r="R161" s="163"/>
      <c r="S161" s="163"/>
      <c r="T161" s="163"/>
      <c r="U161" s="163"/>
      <c r="V161" s="163"/>
      <c r="W161" s="163"/>
      <c r="X161" s="163"/>
      <c r="Y161" s="163"/>
      <c r="Z161" s="163"/>
      <c r="AA161" s="163"/>
      <c r="AB161" s="163"/>
      <c r="AC161" s="163"/>
      <c r="AD161" s="335"/>
      <c r="AE161" s="335"/>
      <c r="AF161" s="335"/>
      <c r="AG161" s="335"/>
      <c r="AH161" s="335"/>
      <c r="AI161" s="335"/>
      <c r="AJ161" s="335"/>
    </row>
    <row r="162" spans="1:36" s="350" customFormat="1" ht="15.6" customHeight="1" x14ac:dyDescent="0.25">
      <c r="A162" s="349"/>
      <c r="B162" s="163"/>
      <c r="C162" s="163"/>
      <c r="D162" s="163"/>
      <c r="E162" s="25"/>
      <c r="F162" s="163"/>
      <c r="G162" s="163"/>
      <c r="H162" s="351"/>
      <c r="I162" s="163"/>
      <c r="J162" s="163"/>
      <c r="K162" s="352"/>
      <c r="L162" s="163"/>
      <c r="M162" s="163"/>
      <c r="N162" s="163"/>
      <c r="O162" s="163"/>
      <c r="P162" s="163"/>
      <c r="Q162" s="163"/>
      <c r="R162" s="163"/>
      <c r="S162" s="163"/>
      <c r="T162" s="163"/>
      <c r="U162" s="163"/>
      <c r="V162" s="163"/>
      <c r="W162" s="163"/>
      <c r="X162" s="163"/>
      <c r="Y162" s="163"/>
      <c r="Z162" s="163"/>
      <c r="AA162" s="163"/>
      <c r="AB162" s="163"/>
      <c r="AC162" s="163"/>
      <c r="AD162" s="335"/>
      <c r="AE162" s="335"/>
      <c r="AF162" s="335"/>
      <c r="AG162" s="335"/>
      <c r="AH162" s="335"/>
      <c r="AI162" s="335"/>
      <c r="AJ162" s="335"/>
    </row>
    <row r="163" spans="1:36" s="350" customFormat="1" ht="15.6" customHeight="1" x14ac:dyDescent="0.25">
      <c r="A163" s="349"/>
      <c r="B163" s="163"/>
      <c r="C163" s="163"/>
      <c r="D163" s="163"/>
      <c r="E163" s="25"/>
      <c r="F163" s="163"/>
      <c r="G163" s="163"/>
      <c r="H163" s="351"/>
      <c r="I163" s="163"/>
      <c r="J163" s="163"/>
      <c r="K163" s="352"/>
      <c r="L163" s="163"/>
      <c r="M163" s="163"/>
      <c r="N163" s="163"/>
      <c r="O163" s="163"/>
      <c r="P163" s="163"/>
      <c r="Q163" s="163"/>
      <c r="R163" s="163"/>
      <c r="S163" s="163"/>
      <c r="T163" s="163"/>
      <c r="U163" s="163"/>
      <c r="V163" s="163"/>
      <c r="W163" s="163"/>
      <c r="X163" s="163"/>
      <c r="Y163" s="163"/>
      <c r="Z163" s="163"/>
      <c r="AA163" s="163"/>
      <c r="AB163" s="163"/>
      <c r="AC163" s="163"/>
      <c r="AD163" s="335"/>
      <c r="AE163" s="335"/>
      <c r="AF163" s="335"/>
      <c r="AG163" s="335"/>
      <c r="AH163" s="335"/>
      <c r="AI163" s="335"/>
      <c r="AJ163" s="335"/>
    </row>
    <row r="164" spans="1:36" s="350" customFormat="1" ht="15.6" customHeight="1" x14ac:dyDescent="0.25">
      <c r="A164" s="349"/>
      <c r="B164" s="163"/>
      <c r="C164" s="163"/>
      <c r="D164" s="163"/>
      <c r="E164" s="25"/>
      <c r="F164" s="163"/>
      <c r="G164" s="163"/>
      <c r="H164" s="351"/>
      <c r="I164" s="163"/>
      <c r="J164" s="163"/>
      <c r="K164" s="352"/>
      <c r="L164" s="163"/>
      <c r="M164" s="163"/>
      <c r="N164" s="163"/>
      <c r="O164" s="163"/>
      <c r="P164" s="163"/>
      <c r="Q164" s="163"/>
      <c r="R164" s="163"/>
      <c r="S164" s="163"/>
      <c r="T164" s="163"/>
      <c r="U164" s="163"/>
      <c r="V164" s="163"/>
      <c r="W164" s="163"/>
      <c r="X164" s="163"/>
      <c r="Y164" s="163"/>
      <c r="Z164" s="163"/>
      <c r="AA164" s="163"/>
      <c r="AB164" s="163"/>
      <c r="AC164" s="163"/>
      <c r="AD164" s="335"/>
      <c r="AE164" s="335"/>
      <c r="AF164" s="335"/>
      <c r="AG164" s="335"/>
      <c r="AH164" s="335"/>
      <c r="AI164" s="335"/>
      <c r="AJ164" s="335"/>
    </row>
    <row r="165" spans="1:36" s="350" customFormat="1" ht="15.6" customHeight="1" x14ac:dyDescent="0.25">
      <c r="A165" s="349"/>
      <c r="B165" s="163"/>
      <c r="C165" s="163"/>
      <c r="D165" s="163"/>
      <c r="E165" s="25"/>
      <c r="F165" s="163"/>
      <c r="G165" s="163"/>
      <c r="H165" s="351"/>
      <c r="I165" s="163"/>
      <c r="J165" s="163"/>
      <c r="K165" s="352"/>
      <c r="L165" s="163"/>
      <c r="M165" s="163"/>
      <c r="N165" s="163"/>
      <c r="O165" s="163"/>
      <c r="P165" s="163"/>
      <c r="Q165" s="163"/>
      <c r="R165" s="163"/>
      <c r="S165" s="163"/>
      <c r="T165" s="163"/>
      <c r="U165" s="163"/>
      <c r="V165" s="163"/>
      <c r="W165" s="163"/>
      <c r="X165" s="163"/>
      <c r="Y165" s="163"/>
      <c r="Z165" s="163"/>
      <c r="AA165" s="163"/>
      <c r="AB165" s="163"/>
      <c r="AC165" s="163"/>
      <c r="AD165" s="335"/>
      <c r="AE165" s="335"/>
      <c r="AF165" s="335"/>
      <c r="AG165" s="335"/>
      <c r="AH165" s="335"/>
      <c r="AI165" s="335"/>
      <c r="AJ165" s="335"/>
    </row>
    <row r="166" spans="1:36" s="350" customFormat="1" ht="15.6" customHeight="1" x14ac:dyDescent="0.25">
      <c r="A166" s="349"/>
      <c r="B166" s="163"/>
      <c r="C166" s="163"/>
      <c r="D166" s="163"/>
      <c r="E166" s="25"/>
      <c r="F166" s="163"/>
      <c r="G166" s="163"/>
      <c r="H166" s="351"/>
      <c r="I166" s="163"/>
      <c r="J166" s="163"/>
      <c r="K166" s="352"/>
      <c r="L166" s="163"/>
      <c r="M166" s="163"/>
      <c r="N166" s="163"/>
      <c r="O166" s="163"/>
      <c r="P166" s="163"/>
      <c r="Q166" s="163"/>
      <c r="R166" s="163"/>
      <c r="S166" s="163"/>
      <c r="T166" s="163"/>
      <c r="U166" s="163"/>
      <c r="V166" s="163"/>
      <c r="W166" s="163"/>
      <c r="X166" s="163"/>
      <c r="Y166" s="163"/>
      <c r="Z166" s="163"/>
      <c r="AA166" s="163"/>
      <c r="AB166" s="163"/>
      <c r="AC166" s="163"/>
      <c r="AD166" s="335"/>
      <c r="AE166" s="335"/>
      <c r="AF166" s="335"/>
      <c r="AG166" s="335"/>
      <c r="AH166" s="335"/>
      <c r="AI166" s="335"/>
      <c r="AJ166" s="335"/>
    </row>
    <row r="167" spans="1:36" s="350" customFormat="1" ht="15.6" customHeight="1" x14ac:dyDescent="0.25">
      <c r="A167" s="349"/>
      <c r="B167" s="163"/>
      <c r="C167" s="163"/>
      <c r="D167" s="163"/>
      <c r="E167" s="25"/>
      <c r="F167" s="163"/>
      <c r="G167" s="163"/>
      <c r="H167" s="351"/>
      <c r="I167" s="163"/>
      <c r="J167" s="163"/>
      <c r="K167" s="352"/>
      <c r="L167" s="163"/>
      <c r="M167" s="163"/>
      <c r="N167" s="163"/>
      <c r="O167" s="163"/>
      <c r="P167" s="163"/>
      <c r="Q167" s="163"/>
      <c r="R167" s="163"/>
      <c r="S167" s="163"/>
      <c r="T167" s="163"/>
      <c r="U167" s="163"/>
      <c r="V167" s="163"/>
      <c r="W167" s="163"/>
      <c r="X167" s="163"/>
      <c r="Y167" s="163"/>
      <c r="Z167" s="163"/>
      <c r="AA167" s="163"/>
      <c r="AB167" s="163"/>
      <c r="AC167" s="163"/>
      <c r="AD167" s="335"/>
      <c r="AE167" s="335"/>
      <c r="AF167" s="335"/>
      <c r="AG167" s="335"/>
      <c r="AH167" s="335"/>
      <c r="AI167" s="335"/>
      <c r="AJ167" s="335"/>
    </row>
    <row r="168" spans="1:36" s="350" customFormat="1" ht="15.6" customHeight="1" x14ac:dyDescent="0.25">
      <c r="A168" s="349"/>
      <c r="B168" s="163"/>
      <c r="C168" s="163"/>
      <c r="D168" s="163"/>
      <c r="E168" s="25"/>
      <c r="F168" s="163"/>
      <c r="G168" s="163"/>
      <c r="H168" s="351"/>
      <c r="I168" s="163"/>
      <c r="J168" s="163"/>
      <c r="K168" s="352"/>
      <c r="L168" s="163"/>
      <c r="M168" s="163"/>
      <c r="N168" s="163"/>
      <c r="O168" s="163"/>
      <c r="P168" s="163"/>
      <c r="Q168" s="163"/>
      <c r="R168" s="163"/>
      <c r="S168" s="163"/>
      <c r="T168" s="163"/>
      <c r="U168" s="163"/>
      <c r="V168" s="163"/>
      <c r="W168" s="163"/>
      <c r="X168" s="163"/>
      <c r="Y168" s="163"/>
      <c r="Z168" s="163"/>
      <c r="AA168" s="163"/>
      <c r="AB168" s="163"/>
      <c r="AC168" s="163"/>
      <c r="AD168" s="335"/>
      <c r="AE168" s="335"/>
      <c r="AF168" s="335"/>
      <c r="AG168" s="335"/>
      <c r="AH168" s="335"/>
      <c r="AI168" s="335"/>
      <c r="AJ168" s="335"/>
    </row>
    <row r="169" spans="1:36" s="350" customFormat="1" ht="15.6" customHeight="1" x14ac:dyDescent="0.25">
      <c r="A169" s="349"/>
      <c r="B169" s="163"/>
      <c r="C169" s="163"/>
      <c r="D169" s="163"/>
      <c r="E169" s="25"/>
      <c r="F169" s="163"/>
      <c r="G169" s="163"/>
      <c r="H169" s="351"/>
      <c r="I169" s="163"/>
      <c r="J169" s="163"/>
      <c r="K169" s="352"/>
      <c r="L169" s="163"/>
      <c r="M169" s="163"/>
      <c r="N169" s="163"/>
      <c r="O169" s="163"/>
      <c r="P169" s="163"/>
      <c r="Q169" s="163"/>
      <c r="R169" s="163"/>
      <c r="S169" s="163"/>
      <c r="T169" s="163"/>
      <c r="U169" s="163"/>
      <c r="V169" s="163"/>
      <c r="W169" s="163"/>
      <c r="X169" s="163"/>
      <c r="Y169" s="163"/>
      <c r="Z169" s="163"/>
      <c r="AA169" s="163"/>
      <c r="AB169" s="163"/>
      <c r="AC169" s="163"/>
      <c r="AD169" s="335"/>
      <c r="AE169" s="335"/>
      <c r="AF169" s="335"/>
      <c r="AG169" s="335"/>
      <c r="AH169" s="335"/>
      <c r="AI169" s="335"/>
      <c r="AJ169" s="335"/>
    </row>
    <row r="170" spans="1:36" s="350" customFormat="1" ht="15.6" customHeight="1" x14ac:dyDescent="0.25">
      <c r="A170" s="349"/>
      <c r="B170" s="163"/>
      <c r="C170" s="163"/>
      <c r="D170" s="163"/>
      <c r="E170" s="25"/>
      <c r="F170" s="163"/>
      <c r="G170" s="163"/>
      <c r="H170" s="351"/>
      <c r="I170" s="163"/>
      <c r="J170" s="163"/>
      <c r="K170" s="352"/>
      <c r="L170" s="163"/>
      <c r="M170" s="163"/>
      <c r="N170" s="163"/>
      <c r="O170" s="163"/>
      <c r="P170" s="163"/>
      <c r="Q170" s="163"/>
      <c r="R170" s="163"/>
      <c r="S170" s="163"/>
      <c r="T170" s="163"/>
      <c r="U170" s="163"/>
      <c r="V170" s="163"/>
      <c r="W170" s="163"/>
      <c r="X170" s="163"/>
      <c r="Y170" s="163"/>
      <c r="Z170" s="163"/>
      <c r="AA170" s="163"/>
      <c r="AB170" s="163"/>
      <c r="AC170" s="163"/>
      <c r="AD170" s="335"/>
      <c r="AE170" s="335"/>
      <c r="AF170" s="335"/>
      <c r="AG170" s="335"/>
      <c r="AH170" s="335"/>
      <c r="AI170" s="335"/>
      <c r="AJ170" s="335"/>
    </row>
    <row r="171" spans="1:36" s="350" customFormat="1" ht="15.6" customHeight="1" x14ac:dyDescent="0.25">
      <c r="A171" s="349"/>
      <c r="B171" s="163"/>
      <c r="C171" s="163"/>
      <c r="D171" s="163"/>
      <c r="E171" s="25"/>
      <c r="F171" s="163"/>
      <c r="G171" s="163"/>
      <c r="H171" s="351"/>
      <c r="I171" s="163"/>
      <c r="J171" s="163"/>
      <c r="K171" s="352"/>
      <c r="L171" s="163"/>
      <c r="M171" s="163"/>
      <c r="N171" s="163"/>
      <c r="O171" s="163"/>
      <c r="P171" s="163"/>
      <c r="Q171" s="163"/>
      <c r="R171" s="163"/>
      <c r="S171" s="163"/>
      <c r="T171" s="163"/>
      <c r="U171" s="163"/>
      <c r="V171" s="163"/>
      <c r="W171" s="163"/>
      <c r="X171" s="163"/>
      <c r="Y171" s="163"/>
      <c r="Z171" s="163"/>
      <c r="AA171" s="163"/>
      <c r="AB171" s="163"/>
      <c r="AC171" s="163"/>
      <c r="AD171" s="335"/>
      <c r="AE171" s="335"/>
      <c r="AF171" s="335"/>
      <c r="AG171" s="335"/>
      <c r="AH171" s="335"/>
      <c r="AI171" s="335"/>
      <c r="AJ171" s="335"/>
    </row>
    <row r="172" spans="1:36" s="350" customFormat="1" ht="15.6" customHeight="1" x14ac:dyDescent="0.25">
      <c r="A172" s="349"/>
      <c r="B172" s="163"/>
      <c r="C172" s="163"/>
      <c r="D172" s="163"/>
      <c r="E172" s="25"/>
      <c r="F172" s="163"/>
      <c r="G172" s="163"/>
      <c r="H172" s="351"/>
      <c r="I172" s="163"/>
      <c r="J172" s="163"/>
      <c r="K172" s="352"/>
      <c r="L172" s="163"/>
      <c r="M172" s="163"/>
      <c r="N172" s="163"/>
      <c r="O172" s="163"/>
      <c r="P172" s="163"/>
      <c r="Q172" s="163"/>
      <c r="R172" s="163"/>
      <c r="S172" s="163"/>
      <c r="T172" s="163"/>
      <c r="U172" s="163"/>
      <c r="V172" s="163"/>
      <c r="W172" s="163"/>
      <c r="X172" s="163"/>
      <c r="Y172" s="163"/>
      <c r="Z172" s="163"/>
      <c r="AA172" s="163"/>
      <c r="AB172" s="163"/>
      <c r="AC172" s="163"/>
      <c r="AD172" s="335"/>
      <c r="AE172" s="335"/>
      <c r="AF172" s="335"/>
      <c r="AG172" s="335"/>
      <c r="AH172" s="335"/>
      <c r="AI172" s="335"/>
      <c r="AJ172" s="335"/>
    </row>
    <row r="173" spans="1:36" s="350" customFormat="1" ht="15.6" customHeight="1" x14ac:dyDescent="0.25">
      <c r="A173" s="349"/>
      <c r="B173" s="163"/>
      <c r="C173" s="163"/>
      <c r="D173" s="163"/>
      <c r="E173" s="25"/>
      <c r="F173" s="163"/>
      <c r="G173" s="163"/>
      <c r="H173" s="351"/>
      <c r="I173" s="163"/>
      <c r="J173" s="163"/>
      <c r="K173" s="352"/>
      <c r="L173" s="163"/>
      <c r="M173" s="163"/>
      <c r="N173" s="163"/>
      <c r="O173" s="163"/>
      <c r="P173" s="163"/>
      <c r="Q173" s="163"/>
      <c r="R173" s="163"/>
      <c r="S173" s="163"/>
      <c r="T173" s="163"/>
      <c r="U173" s="163"/>
      <c r="V173" s="163"/>
      <c r="W173" s="163"/>
      <c r="X173" s="163"/>
      <c r="Y173" s="163"/>
      <c r="Z173" s="163"/>
      <c r="AA173" s="163"/>
      <c r="AB173" s="163"/>
      <c r="AC173" s="163"/>
      <c r="AD173" s="335"/>
      <c r="AE173" s="335"/>
      <c r="AF173" s="335"/>
      <c r="AG173" s="335"/>
      <c r="AH173" s="335"/>
      <c r="AI173" s="335"/>
      <c r="AJ173" s="335"/>
    </row>
    <row r="174" spans="1:36" s="350" customFormat="1" ht="15.6" customHeight="1" x14ac:dyDescent="0.25">
      <c r="A174" s="349"/>
      <c r="B174" s="163"/>
      <c r="C174" s="163"/>
      <c r="D174" s="163"/>
      <c r="E174" s="25"/>
      <c r="F174" s="163"/>
      <c r="G174" s="163"/>
      <c r="H174" s="351"/>
      <c r="I174" s="163"/>
      <c r="J174" s="163"/>
      <c r="K174" s="352"/>
      <c r="L174" s="163"/>
      <c r="M174" s="163"/>
      <c r="N174" s="163"/>
      <c r="O174" s="163"/>
      <c r="P174" s="163"/>
      <c r="Q174" s="163"/>
      <c r="R174" s="163"/>
      <c r="S174" s="163"/>
      <c r="T174" s="163"/>
      <c r="U174" s="163"/>
      <c r="V174" s="163"/>
      <c r="W174" s="163"/>
      <c r="X174" s="163"/>
      <c r="Y174" s="163"/>
      <c r="Z174" s="163"/>
      <c r="AA174" s="163"/>
      <c r="AB174" s="163"/>
      <c r="AC174" s="163"/>
      <c r="AD174" s="335"/>
      <c r="AE174" s="335"/>
      <c r="AF174" s="335"/>
      <c r="AG174" s="335"/>
      <c r="AH174" s="335"/>
      <c r="AI174" s="335"/>
      <c r="AJ174" s="335"/>
    </row>
    <row r="175" spans="1:36" s="350" customFormat="1" ht="15.6" customHeight="1" x14ac:dyDescent="0.25">
      <c r="A175" s="349"/>
      <c r="B175" s="163"/>
      <c r="C175" s="163"/>
      <c r="D175" s="163"/>
      <c r="E175" s="25"/>
      <c r="F175" s="163"/>
      <c r="G175" s="163"/>
      <c r="H175" s="351"/>
      <c r="I175" s="163"/>
      <c r="J175" s="163"/>
      <c r="K175" s="352"/>
      <c r="L175" s="163"/>
      <c r="M175" s="163"/>
      <c r="N175" s="163"/>
      <c r="O175" s="163"/>
      <c r="P175" s="163"/>
      <c r="Q175" s="163"/>
      <c r="R175" s="163"/>
      <c r="S175" s="163"/>
      <c r="T175" s="163"/>
      <c r="U175" s="163"/>
      <c r="V175" s="163"/>
      <c r="W175" s="163"/>
      <c r="X175" s="163"/>
      <c r="Y175" s="163"/>
      <c r="Z175" s="163"/>
      <c r="AA175" s="163"/>
      <c r="AB175" s="163"/>
      <c r="AC175" s="163"/>
      <c r="AD175" s="335"/>
      <c r="AE175" s="335"/>
      <c r="AF175" s="335"/>
      <c r="AG175" s="335"/>
      <c r="AH175" s="335"/>
      <c r="AI175" s="335"/>
      <c r="AJ175" s="335"/>
    </row>
    <row r="176" spans="1:36" s="350" customFormat="1" ht="15.6" customHeight="1" x14ac:dyDescent="0.25">
      <c r="A176" s="349"/>
      <c r="B176" s="163"/>
      <c r="C176" s="163"/>
      <c r="D176" s="163"/>
      <c r="E176" s="25"/>
      <c r="F176" s="163"/>
      <c r="G176" s="163"/>
      <c r="H176" s="351"/>
      <c r="I176" s="163"/>
      <c r="J176" s="163"/>
      <c r="K176" s="352"/>
      <c r="L176" s="163"/>
      <c r="M176" s="163"/>
      <c r="N176" s="163"/>
      <c r="O176" s="163"/>
      <c r="P176" s="163"/>
      <c r="Q176" s="163"/>
      <c r="R176" s="163"/>
      <c r="S176" s="163"/>
      <c r="T176" s="163"/>
      <c r="U176" s="163"/>
      <c r="V176" s="163"/>
      <c r="W176" s="163"/>
      <c r="X176" s="163"/>
      <c r="Y176" s="163"/>
      <c r="Z176" s="163"/>
      <c r="AA176" s="163"/>
      <c r="AB176" s="163"/>
      <c r="AC176" s="163"/>
      <c r="AD176" s="335"/>
      <c r="AE176" s="335"/>
      <c r="AF176" s="335"/>
      <c r="AG176" s="335"/>
      <c r="AH176" s="335"/>
      <c r="AI176" s="335"/>
      <c r="AJ176" s="335"/>
    </row>
    <row r="177" spans="30:36" ht="15.6" customHeight="1" x14ac:dyDescent="0.25">
      <c r="AD177" s="335"/>
      <c r="AE177" s="335"/>
      <c r="AF177" s="335"/>
      <c r="AG177" s="335"/>
      <c r="AH177" s="335"/>
      <c r="AI177" s="335"/>
      <c r="AJ177" s="33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75"/>
  <sheetViews>
    <sheetView topLeftCell="A463" workbookViewId="0">
      <selection activeCell="F475" sqref="F475"/>
    </sheetView>
  </sheetViews>
  <sheetFormatPr defaultRowHeight="12.75" x14ac:dyDescent="0.2"/>
  <sheetData>
    <row r="1" spans="2:13" ht="14.25" thickTop="1" thickBot="1" x14ac:dyDescent="0.25">
      <c r="B1" s="368">
        <v>37754</v>
      </c>
      <c r="C1" s="369" t="s">
        <v>504</v>
      </c>
      <c r="D1" s="370" t="s">
        <v>505</v>
      </c>
      <c r="E1" s="369" t="s">
        <v>506</v>
      </c>
      <c r="F1" s="371">
        <v>1028</v>
      </c>
      <c r="G1" s="369"/>
      <c r="H1" s="371">
        <v>11</v>
      </c>
      <c r="I1" s="369"/>
      <c r="J1" s="371" t="s">
        <v>507</v>
      </c>
      <c r="K1" s="371">
        <v>0</v>
      </c>
      <c r="L1" s="371">
        <v>3</v>
      </c>
      <c r="M1" s="372">
        <v>7</v>
      </c>
    </row>
    <row r="2" spans="2:13" ht="13.5" thickBot="1" x14ac:dyDescent="0.25">
      <c r="B2" s="373">
        <v>37756</v>
      </c>
      <c r="C2" s="365" t="s">
        <v>508</v>
      </c>
      <c r="D2" s="366" t="s">
        <v>509</v>
      </c>
      <c r="E2" s="365" t="s">
        <v>506</v>
      </c>
      <c r="F2" s="367">
        <v>1392</v>
      </c>
      <c r="G2" s="365"/>
      <c r="H2" s="367">
        <v>11</v>
      </c>
      <c r="I2" s="365"/>
      <c r="J2" s="367" t="s">
        <v>510</v>
      </c>
      <c r="K2" s="367">
        <v>0</v>
      </c>
      <c r="L2" s="367">
        <v>5</v>
      </c>
      <c r="M2" s="374">
        <v>6</v>
      </c>
    </row>
    <row r="3" spans="2:13" ht="13.5" thickBot="1" x14ac:dyDescent="0.25">
      <c r="B3" s="375">
        <v>37759</v>
      </c>
      <c r="C3" s="362" t="s">
        <v>511</v>
      </c>
      <c r="D3" s="363" t="s">
        <v>512</v>
      </c>
      <c r="E3" s="362" t="s">
        <v>506</v>
      </c>
      <c r="F3" s="364">
        <v>1031</v>
      </c>
      <c r="G3" s="362"/>
      <c r="H3" s="364">
        <v>11</v>
      </c>
      <c r="I3" s="362" t="s">
        <v>513</v>
      </c>
      <c r="J3" s="364" t="s">
        <v>510</v>
      </c>
      <c r="K3" s="364">
        <v>3</v>
      </c>
      <c r="L3" s="364">
        <v>5</v>
      </c>
      <c r="M3" s="376">
        <v>9</v>
      </c>
    </row>
    <row r="4" spans="2:13" ht="13.5" thickBot="1" x14ac:dyDescent="0.25">
      <c r="B4" s="373">
        <v>37763</v>
      </c>
      <c r="C4" s="365" t="s">
        <v>514</v>
      </c>
      <c r="D4" s="366" t="s">
        <v>515</v>
      </c>
      <c r="E4" s="365" t="s">
        <v>506</v>
      </c>
      <c r="F4" s="367">
        <v>1257</v>
      </c>
      <c r="G4" s="365"/>
      <c r="H4" s="367">
        <v>11</v>
      </c>
      <c r="I4" s="365"/>
      <c r="J4" s="367" t="s">
        <v>510</v>
      </c>
      <c r="K4" s="367">
        <v>0</v>
      </c>
      <c r="L4" s="367">
        <v>5</v>
      </c>
      <c r="M4" s="374">
        <v>8</v>
      </c>
    </row>
    <row r="5" spans="2:13" ht="13.5" thickBot="1" x14ac:dyDescent="0.25">
      <c r="B5" s="375">
        <v>37766</v>
      </c>
      <c r="C5" s="362" t="s">
        <v>516</v>
      </c>
      <c r="D5" s="363" t="s">
        <v>517</v>
      </c>
      <c r="E5" s="362" t="s">
        <v>506</v>
      </c>
      <c r="F5" s="364">
        <v>1214</v>
      </c>
      <c r="G5" s="362"/>
      <c r="H5" s="364">
        <v>11</v>
      </c>
      <c r="I5" s="362"/>
      <c r="J5" s="364" t="s">
        <v>510</v>
      </c>
      <c r="K5" s="364">
        <v>2</v>
      </c>
      <c r="L5" s="364">
        <v>6</v>
      </c>
      <c r="M5" s="376">
        <v>8</v>
      </c>
    </row>
    <row r="6" spans="2:13" ht="13.5" thickBot="1" x14ac:dyDescent="0.25">
      <c r="B6" s="373">
        <v>37770</v>
      </c>
      <c r="C6" s="365" t="s">
        <v>518</v>
      </c>
      <c r="D6" s="366" t="s">
        <v>519</v>
      </c>
      <c r="E6" s="365" t="s">
        <v>506</v>
      </c>
      <c r="F6" s="367">
        <v>1823</v>
      </c>
      <c r="G6" s="365"/>
      <c r="H6" s="367">
        <v>11</v>
      </c>
      <c r="I6" s="365"/>
      <c r="J6" s="367" t="s">
        <v>510</v>
      </c>
      <c r="K6" s="367">
        <v>2</v>
      </c>
      <c r="L6" s="367">
        <v>7</v>
      </c>
      <c r="M6" s="374">
        <v>7</v>
      </c>
    </row>
    <row r="7" spans="2:13" ht="13.5" thickBot="1" x14ac:dyDescent="0.25">
      <c r="B7" s="375">
        <v>37773</v>
      </c>
      <c r="C7" s="362" t="s">
        <v>520</v>
      </c>
      <c r="D7" s="363" t="s">
        <v>521</v>
      </c>
      <c r="E7" s="362" t="s">
        <v>506</v>
      </c>
      <c r="F7" s="364">
        <v>1656</v>
      </c>
      <c r="G7" s="362"/>
      <c r="H7" s="364">
        <v>11</v>
      </c>
      <c r="I7" s="362"/>
      <c r="J7" s="364" t="s">
        <v>510</v>
      </c>
      <c r="K7" s="364">
        <v>1</v>
      </c>
      <c r="L7" s="364">
        <v>3</v>
      </c>
      <c r="M7" s="376">
        <v>7</v>
      </c>
    </row>
    <row r="8" spans="2:13" ht="13.5" thickBot="1" x14ac:dyDescent="0.25">
      <c r="B8" s="373">
        <v>37777</v>
      </c>
      <c r="C8" s="365" t="s">
        <v>522</v>
      </c>
      <c r="D8" s="366" t="s">
        <v>523</v>
      </c>
      <c r="E8" s="365" t="s">
        <v>506</v>
      </c>
      <c r="F8" s="367">
        <v>1603</v>
      </c>
      <c r="G8" s="365"/>
      <c r="H8" s="367">
        <v>11</v>
      </c>
      <c r="I8" s="365"/>
      <c r="J8" s="367" t="s">
        <v>510</v>
      </c>
      <c r="K8" s="367">
        <v>1</v>
      </c>
      <c r="L8" s="367">
        <v>2</v>
      </c>
      <c r="M8" s="374">
        <v>7</v>
      </c>
    </row>
    <row r="9" spans="2:13" ht="13.5" thickBot="1" x14ac:dyDescent="0.25">
      <c r="B9" s="375">
        <v>37780</v>
      </c>
      <c r="C9" s="362" t="s">
        <v>524</v>
      </c>
      <c r="D9" s="363" t="s">
        <v>525</v>
      </c>
      <c r="E9" s="362" t="s">
        <v>506</v>
      </c>
      <c r="F9" s="364">
        <v>2038</v>
      </c>
      <c r="G9" s="362"/>
      <c r="H9" s="364">
        <v>11</v>
      </c>
      <c r="I9" s="362"/>
      <c r="J9" s="364" t="s">
        <v>510</v>
      </c>
      <c r="K9" s="364">
        <v>0</v>
      </c>
      <c r="L9" s="364">
        <v>3</v>
      </c>
      <c r="M9" s="376">
        <v>5</v>
      </c>
    </row>
    <row r="10" spans="2:13" ht="13.5" thickBot="1" x14ac:dyDescent="0.25">
      <c r="B10" s="373">
        <v>37782</v>
      </c>
      <c r="C10" s="365" t="s">
        <v>526</v>
      </c>
      <c r="D10" s="366" t="s">
        <v>527</v>
      </c>
      <c r="E10" s="365" t="s">
        <v>506</v>
      </c>
      <c r="F10" s="367">
        <v>1041</v>
      </c>
      <c r="G10" s="365"/>
      <c r="H10" s="367">
        <v>11</v>
      </c>
      <c r="I10" s="365"/>
      <c r="J10" s="367" t="s">
        <v>507</v>
      </c>
      <c r="K10" s="367">
        <v>1</v>
      </c>
      <c r="L10" s="367">
        <v>6</v>
      </c>
      <c r="M10" s="374">
        <v>8</v>
      </c>
    </row>
    <row r="11" spans="2:13" ht="13.5" thickBot="1" x14ac:dyDescent="0.25">
      <c r="B11" s="375">
        <v>37784</v>
      </c>
      <c r="C11" s="362" t="s">
        <v>528</v>
      </c>
      <c r="D11" s="363" t="s">
        <v>529</v>
      </c>
      <c r="E11" s="362" t="s">
        <v>506</v>
      </c>
      <c r="F11" s="364">
        <v>969</v>
      </c>
      <c r="G11" s="362"/>
      <c r="H11" s="364">
        <v>11</v>
      </c>
      <c r="I11" s="362"/>
      <c r="J11" s="364" t="s">
        <v>510</v>
      </c>
      <c r="K11" s="364">
        <v>0</v>
      </c>
      <c r="L11" s="364">
        <v>5</v>
      </c>
      <c r="M11" s="376">
        <v>6</v>
      </c>
    </row>
    <row r="12" spans="2:13" ht="13.5" thickBot="1" x14ac:dyDescent="0.25">
      <c r="B12" s="373">
        <v>37787</v>
      </c>
      <c r="C12" s="365" t="s">
        <v>530</v>
      </c>
      <c r="D12" s="366" t="s">
        <v>531</v>
      </c>
      <c r="E12" s="365" t="s">
        <v>506</v>
      </c>
      <c r="F12" s="367">
        <v>1648</v>
      </c>
      <c r="G12" s="365"/>
      <c r="H12" s="367">
        <v>11</v>
      </c>
      <c r="I12" s="365"/>
      <c r="J12" s="367" t="s">
        <v>510</v>
      </c>
      <c r="K12" s="367">
        <v>0</v>
      </c>
      <c r="L12" s="367">
        <v>2</v>
      </c>
      <c r="M12" s="374">
        <v>7</v>
      </c>
    </row>
    <row r="13" spans="2:13" ht="13.5" thickBot="1" x14ac:dyDescent="0.25">
      <c r="B13" s="375">
        <v>37801</v>
      </c>
      <c r="C13" s="362" t="s">
        <v>532</v>
      </c>
      <c r="D13" s="363" t="s">
        <v>533</v>
      </c>
      <c r="E13" s="362" t="s">
        <v>506</v>
      </c>
      <c r="F13" s="364">
        <v>2551</v>
      </c>
      <c r="G13" s="362"/>
      <c r="H13" s="364">
        <v>11</v>
      </c>
      <c r="I13" s="362"/>
      <c r="J13" s="364" t="s">
        <v>510</v>
      </c>
      <c r="K13" s="364">
        <v>0</v>
      </c>
      <c r="L13" s="364">
        <v>2</v>
      </c>
      <c r="M13" s="376">
        <v>9</v>
      </c>
    </row>
    <row r="14" spans="2:13" ht="13.5" thickBot="1" x14ac:dyDescent="0.25">
      <c r="B14" s="373">
        <v>37805</v>
      </c>
      <c r="C14" s="365" t="s">
        <v>526</v>
      </c>
      <c r="D14" s="366" t="s">
        <v>534</v>
      </c>
      <c r="E14" s="365" t="s">
        <v>506</v>
      </c>
      <c r="F14" s="367">
        <v>2102</v>
      </c>
      <c r="G14" s="365"/>
      <c r="H14" s="367">
        <v>11</v>
      </c>
      <c r="I14" s="365"/>
      <c r="J14" s="367" t="s">
        <v>510</v>
      </c>
      <c r="K14" s="367">
        <v>1</v>
      </c>
      <c r="L14" s="367">
        <v>2</v>
      </c>
      <c r="M14" s="374">
        <v>7</v>
      </c>
    </row>
    <row r="15" spans="2:13" ht="13.5" thickBot="1" x14ac:dyDescent="0.25">
      <c r="B15" s="375">
        <v>37808</v>
      </c>
      <c r="C15" s="362" t="s">
        <v>535</v>
      </c>
      <c r="D15" s="363" t="s">
        <v>536</v>
      </c>
      <c r="E15" s="362" t="s">
        <v>506</v>
      </c>
      <c r="F15" s="364">
        <v>671</v>
      </c>
      <c r="G15" s="362"/>
      <c r="H15" s="364">
        <v>11</v>
      </c>
      <c r="I15" s="362"/>
      <c r="J15" s="364" t="s">
        <v>510</v>
      </c>
      <c r="K15" s="364">
        <v>2</v>
      </c>
      <c r="L15" s="364">
        <v>2</v>
      </c>
      <c r="M15" s="376">
        <v>7</v>
      </c>
    </row>
    <row r="16" spans="2:13" ht="13.5" thickBot="1" x14ac:dyDescent="0.25">
      <c r="B16" s="373">
        <v>37810</v>
      </c>
      <c r="C16" s="365" t="s">
        <v>530</v>
      </c>
      <c r="D16" s="366" t="s">
        <v>537</v>
      </c>
      <c r="E16" s="365" t="s">
        <v>506</v>
      </c>
      <c r="F16" s="367">
        <v>2062</v>
      </c>
      <c r="G16" s="365"/>
      <c r="H16" s="367">
        <v>11</v>
      </c>
      <c r="I16" s="365"/>
      <c r="J16" s="367" t="s">
        <v>510</v>
      </c>
      <c r="K16" s="367">
        <v>0</v>
      </c>
      <c r="L16" s="367">
        <v>1</v>
      </c>
      <c r="M16" s="374">
        <v>7</v>
      </c>
    </row>
    <row r="17" spans="2:13" ht="13.5" thickBot="1" x14ac:dyDescent="0.25">
      <c r="B17" s="375">
        <v>37812</v>
      </c>
      <c r="C17" s="362" t="s">
        <v>538</v>
      </c>
      <c r="D17" s="363" t="s">
        <v>539</v>
      </c>
      <c r="E17" s="362" t="s">
        <v>506</v>
      </c>
      <c r="F17" s="364">
        <v>1312</v>
      </c>
      <c r="G17" s="362"/>
      <c r="H17" s="364">
        <v>11</v>
      </c>
      <c r="I17" s="362"/>
      <c r="J17" s="364" t="s">
        <v>507</v>
      </c>
      <c r="K17" s="364">
        <v>2</v>
      </c>
      <c r="L17" s="364">
        <v>4</v>
      </c>
      <c r="M17" s="376">
        <v>7</v>
      </c>
    </row>
    <row r="18" spans="2:13" ht="13.5" thickBot="1" x14ac:dyDescent="0.25">
      <c r="B18" s="373">
        <v>37815</v>
      </c>
      <c r="C18" s="365" t="s">
        <v>540</v>
      </c>
      <c r="D18" s="366" t="s">
        <v>541</v>
      </c>
      <c r="E18" s="365" t="s">
        <v>506</v>
      </c>
      <c r="F18" s="367">
        <v>1116</v>
      </c>
      <c r="G18" s="365"/>
      <c r="H18" s="367">
        <v>11</v>
      </c>
      <c r="I18" s="365"/>
      <c r="J18" s="367" t="s">
        <v>510</v>
      </c>
      <c r="K18" s="367">
        <v>0</v>
      </c>
      <c r="L18" s="367">
        <v>4</v>
      </c>
      <c r="M18" s="374">
        <v>8</v>
      </c>
    </row>
    <row r="19" spans="2:13" ht="13.5" thickBot="1" x14ac:dyDescent="0.25">
      <c r="B19" s="375">
        <v>37817</v>
      </c>
      <c r="C19" s="362" t="s">
        <v>532</v>
      </c>
      <c r="D19" s="363" t="s">
        <v>542</v>
      </c>
      <c r="E19" s="362" t="s">
        <v>506</v>
      </c>
      <c r="F19" s="364">
        <v>3096</v>
      </c>
      <c r="G19" s="362"/>
      <c r="H19" s="364">
        <v>11</v>
      </c>
      <c r="I19" s="362"/>
      <c r="J19" s="364" t="s">
        <v>510</v>
      </c>
      <c r="K19" s="364">
        <v>1</v>
      </c>
      <c r="L19" s="364">
        <v>2</v>
      </c>
      <c r="M19" s="376">
        <v>5</v>
      </c>
    </row>
    <row r="20" spans="2:13" ht="13.5" thickBot="1" x14ac:dyDescent="0.25">
      <c r="B20" s="373">
        <v>37819</v>
      </c>
      <c r="C20" s="365" t="s">
        <v>543</v>
      </c>
      <c r="D20" s="366" t="s">
        <v>544</v>
      </c>
      <c r="E20" s="365" t="s">
        <v>506</v>
      </c>
      <c r="F20" s="367">
        <v>2044</v>
      </c>
      <c r="G20" s="365"/>
      <c r="H20" s="367">
        <v>11</v>
      </c>
      <c r="I20" s="365"/>
      <c r="J20" s="367" t="s">
        <v>510</v>
      </c>
      <c r="K20" s="367">
        <v>1</v>
      </c>
      <c r="L20" s="367">
        <v>4</v>
      </c>
      <c r="M20" s="374">
        <v>8</v>
      </c>
    </row>
    <row r="21" spans="2:13" ht="13.5" thickBot="1" x14ac:dyDescent="0.25">
      <c r="B21" s="375">
        <v>37822</v>
      </c>
      <c r="C21" s="362" t="s">
        <v>545</v>
      </c>
      <c r="D21" s="363" t="s">
        <v>546</v>
      </c>
      <c r="E21" s="362" t="s">
        <v>506</v>
      </c>
      <c r="F21" s="364">
        <v>1120</v>
      </c>
      <c r="G21" s="362"/>
      <c r="H21" s="364">
        <v>11</v>
      </c>
      <c r="I21" s="362"/>
      <c r="J21" s="364" t="s">
        <v>547</v>
      </c>
      <c r="K21" s="364">
        <v>2</v>
      </c>
      <c r="L21" s="364">
        <v>8</v>
      </c>
      <c r="M21" s="376">
        <v>7</v>
      </c>
    </row>
    <row r="22" spans="2:13" ht="13.5" thickBot="1" x14ac:dyDescent="0.25">
      <c r="B22" s="373">
        <v>37826</v>
      </c>
      <c r="C22" s="365" t="s">
        <v>548</v>
      </c>
      <c r="D22" s="366" t="s">
        <v>549</v>
      </c>
      <c r="E22" s="365" t="s">
        <v>506</v>
      </c>
      <c r="F22" s="367">
        <v>2250</v>
      </c>
      <c r="G22" s="365"/>
      <c r="H22" s="367">
        <v>11</v>
      </c>
      <c r="I22" s="365"/>
      <c r="J22" s="367" t="s">
        <v>510</v>
      </c>
      <c r="K22" s="367">
        <v>1</v>
      </c>
      <c r="L22" s="367">
        <v>3</v>
      </c>
      <c r="M22" s="374">
        <v>7</v>
      </c>
    </row>
    <row r="23" spans="2:13" ht="13.5" thickBot="1" x14ac:dyDescent="0.25">
      <c r="B23" s="375">
        <v>37829</v>
      </c>
      <c r="C23" s="362" t="s">
        <v>550</v>
      </c>
      <c r="D23" s="363" t="s">
        <v>551</v>
      </c>
      <c r="E23" s="362" t="s">
        <v>506</v>
      </c>
      <c r="F23" s="364">
        <v>1155</v>
      </c>
      <c r="G23" s="362"/>
      <c r="H23" s="364">
        <v>11</v>
      </c>
      <c r="I23" s="362"/>
      <c r="J23" s="364" t="s">
        <v>507</v>
      </c>
      <c r="K23" s="364">
        <v>3</v>
      </c>
      <c r="L23" s="364">
        <v>4</v>
      </c>
      <c r="M23" s="376">
        <v>7</v>
      </c>
    </row>
    <row r="24" spans="2:13" ht="13.5" thickBot="1" x14ac:dyDescent="0.25">
      <c r="B24" s="377">
        <v>37833</v>
      </c>
      <c r="C24" s="378" t="s">
        <v>552</v>
      </c>
      <c r="D24" s="379" t="s">
        <v>553</v>
      </c>
      <c r="E24" s="378" t="s">
        <v>506</v>
      </c>
      <c r="F24" s="380">
        <v>2280</v>
      </c>
      <c r="G24" s="378"/>
      <c r="H24" s="380">
        <v>11</v>
      </c>
      <c r="I24" s="378"/>
      <c r="J24" s="380" t="s">
        <v>510</v>
      </c>
      <c r="K24" s="380">
        <v>0</v>
      </c>
      <c r="L24" s="380">
        <v>2</v>
      </c>
      <c r="M24" s="381">
        <v>5</v>
      </c>
    </row>
    <row r="25" spans="2:13" ht="13.5" thickTop="1" x14ac:dyDescent="0.2">
      <c r="B25" s="382"/>
    </row>
    <row r="27" spans="2:13" x14ac:dyDescent="0.2">
      <c r="B27" s="383"/>
    </row>
    <row r="28" spans="2:13" x14ac:dyDescent="0.2">
      <c r="B28" s="383"/>
    </row>
    <row r="29" spans="2:13" ht="15" x14ac:dyDescent="0.2">
      <c r="B29" s="384" t="s">
        <v>554</v>
      </c>
    </row>
    <row r="30" spans="2:13" x14ac:dyDescent="0.2">
      <c r="B30" s="383"/>
    </row>
    <row r="31" spans="2:13" ht="13.5" thickBot="1" x14ac:dyDescent="0.25">
      <c r="B31" s="385" t="s">
        <v>555</v>
      </c>
    </row>
    <row r="32" spans="2:13" ht="14.25" thickTop="1" thickBot="1" x14ac:dyDescent="0.25">
      <c r="B32" s="386" t="s">
        <v>556</v>
      </c>
      <c r="C32" s="387" t="s">
        <v>9</v>
      </c>
      <c r="D32" s="387" t="s">
        <v>557</v>
      </c>
      <c r="E32" s="387" t="s">
        <v>38</v>
      </c>
      <c r="F32" s="387" t="s">
        <v>558</v>
      </c>
      <c r="G32" s="387" t="s">
        <v>559</v>
      </c>
      <c r="H32" s="387" t="s">
        <v>560</v>
      </c>
      <c r="I32" s="387" t="s">
        <v>561</v>
      </c>
      <c r="J32" s="387" t="s">
        <v>562</v>
      </c>
      <c r="K32" s="387" t="s">
        <v>563</v>
      </c>
      <c r="L32" s="387" t="s">
        <v>17</v>
      </c>
      <c r="M32" s="388" t="s">
        <v>564</v>
      </c>
    </row>
    <row r="33" spans="2:13" ht="14.25" thickTop="1" thickBot="1" x14ac:dyDescent="0.25">
      <c r="B33" s="375">
        <v>37392</v>
      </c>
      <c r="C33" s="362" t="s">
        <v>514</v>
      </c>
      <c r="D33" s="363" t="s">
        <v>565</v>
      </c>
      <c r="E33" s="362" t="s">
        <v>506</v>
      </c>
      <c r="F33" s="364">
        <v>1820</v>
      </c>
      <c r="G33" s="362"/>
      <c r="H33" s="364">
        <v>11</v>
      </c>
      <c r="I33" s="362"/>
      <c r="J33" s="364" t="s">
        <v>510</v>
      </c>
      <c r="K33" s="364">
        <v>1</v>
      </c>
      <c r="L33" s="364">
        <v>5</v>
      </c>
      <c r="M33" s="376">
        <v>7</v>
      </c>
    </row>
    <row r="34" spans="2:13" ht="13.5" thickBot="1" x14ac:dyDescent="0.25">
      <c r="B34" s="373">
        <v>37393</v>
      </c>
      <c r="C34" s="365" t="s">
        <v>538</v>
      </c>
      <c r="D34" s="366" t="s">
        <v>566</v>
      </c>
      <c r="E34" s="365" t="s">
        <v>506</v>
      </c>
      <c r="F34" s="367">
        <v>862</v>
      </c>
      <c r="G34" s="365"/>
      <c r="H34" s="367">
        <v>11</v>
      </c>
      <c r="I34" s="365" t="s">
        <v>567</v>
      </c>
      <c r="J34" s="367" t="s">
        <v>510</v>
      </c>
      <c r="K34" s="367">
        <v>2</v>
      </c>
      <c r="L34" s="367">
        <v>4</v>
      </c>
      <c r="M34" s="374">
        <v>6</v>
      </c>
    </row>
    <row r="35" spans="2:13" ht="13.5" thickBot="1" x14ac:dyDescent="0.25">
      <c r="B35" s="375">
        <v>37395</v>
      </c>
      <c r="C35" s="362" t="s">
        <v>504</v>
      </c>
      <c r="D35" s="363" t="s">
        <v>568</v>
      </c>
      <c r="E35" s="362" t="s">
        <v>506</v>
      </c>
      <c r="F35" s="364">
        <v>1015</v>
      </c>
      <c r="G35" s="362"/>
      <c r="H35" s="364">
        <v>11</v>
      </c>
      <c r="I35" s="362"/>
      <c r="J35" s="364" t="s">
        <v>510</v>
      </c>
      <c r="K35" s="364">
        <v>1</v>
      </c>
      <c r="L35" s="364">
        <v>3</v>
      </c>
      <c r="M35" s="376">
        <v>7</v>
      </c>
    </row>
    <row r="36" spans="2:13" ht="13.5" thickBot="1" x14ac:dyDescent="0.25">
      <c r="B36" s="373">
        <v>37399</v>
      </c>
      <c r="C36" s="365" t="s">
        <v>508</v>
      </c>
      <c r="D36" s="366" t="s">
        <v>569</v>
      </c>
      <c r="E36" s="365" t="s">
        <v>506</v>
      </c>
      <c r="F36" s="367">
        <v>2087</v>
      </c>
      <c r="G36" s="365"/>
      <c r="H36" s="367">
        <v>11</v>
      </c>
      <c r="I36" s="365" t="s">
        <v>567</v>
      </c>
      <c r="J36" s="367" t="s">
        <v>507</v>
      </c>
      <c r="K36" s="367">
        <v>0</v>
      </c>
      <c r="L36" s="367">
        <v>5</v>
      </c>
      <c r="M36" s="374">
        <v>7</v>
      </c>
    </row>
    <row r="37" spans="2:13" ht="13.5" thickBot="1" x14ac:dyDescent="0.25">
      <c r="B37" s="375">
        <v>37402</v>
      </c>
      <c r="C37" s="362" t="s">
        <v>526</v>
      </c>
      <c r="D37" s="363" t="s">
        <v>570</v>
      </c>
      <c r="E37" s="362" t="s">
        <v>506</v>
      </c>
      <c r="F37" s="364">
        <v>1378</v>
      </c>
      <c r="G37" s="362"/>
      <c r="H37" s="364">
        <v>11</v>
      </c>
      <c r="I37" s="362"/>
      <c r="J37" s="364" t="s">
        <v>510</v>
      </c>
      <c r="K37" s="364">
        <v>0</v>
      </c>
      <c r="L37" s="364">
        <v>0</v>
      </c>
      <c r="M37" s="376">
        <v>7</v>
      </c>
    </row>
    <row r="38" spans="2:13" ht="13.5" thickBot="1" x14ac:dyDescent="0.25">
      <c r="B38" s="373">
        <v>37406</v>
      </c>
      <c r="C38" s="365" t="s">
        <v>520</v>
      </c>
      <c r="D38" s="366" t="s">
        <v>571</v>
      </c>
      <c r="E38" s="365" t="s">
        <v>506</v>
      </c>
      <c r="F38" s="367">
        <v>1412</v>
      </c>
      <c r="G38" s="365"/>
      <c r="H38" s="367">
        <v>11</v>
      </c>
      <c r="I38" s="365"/>
      <c r="J38" s="367" t="s">
        <v>510</v>
      </c>
      <c r="K38" s="367">
        <v>0</v>
      </c>
      <c r="L38" s="367">
        <v>4</v>
      </c>
      <c r="M38" s="374">
        <v>6</v>
      </c>
    </row>
    <row r="39" spans="2:13" ht="13.5" thickBot="1" x14ac:dyDescent="0.25">
      <c r="B39" s="375">
        <v>37409</v>
      </c>
      <c r="C39" s="362" t="s">
        <v>550</v>
      </c>
      <c r="D39" s="363" t="s">
        <v>572</v>
      </c>
      <c r="E39" s="362" t="s">
        <v>506</v>
      </c>
      <c r="F39" s="364">
        <v>961</v>
      </c>
      <c r="G39" s="362"/>
      <c r="H39" s="364">
        <v>11</v>
      </c>
      <c r="I39" s="362"/>
      <c r="J39" s="364" t="s">
        <v>510</v>
      </c>
      <c r="K39" s="364">
        <v>1</v>
      </c>
      <c r="L39" s="364">
        <v>2</v>
      </c>
      <c r="M39" s="376">
        <v>7</v>
      </c>
    </row>
    <row r="40" spans="2:13" ht="13.5" thickBot="1" x14ac:dyDescent="0.25">
      <c r="B40" s="373">
        <v>37411</v>
      </c>
      <c r="C40" s="365" t="s">
        <v>573</v>
      </c>
      <c r="D40" s="366" t="s">
        <v>574</v>
      </c>
      <c r="E40" s="365" t="s">
        <v>506</v>
      </c>
      <c r="F40" s="367">
        <v>1004</v>
      </c>
      <c r="G40" s="365"/>
      <c r="H40" s="367">
        <v>11</v>
      </c>
      <c r="I40" s="365"/>
      <c r="J40" s="367" t="s">
        <v>510</v>
      </c>
      <c r="K40" s="367">
        <v>0</v>
      </c>
      <c r="L40" s="367">
        <v>6</v>
      </c>
      <c r="M40" s="374">
        <v>6</v>
      </c>
    </row>
    <row r="41" spans="2:13" ht="13.5" thickBot="1" x14ac:dyDescent="0.25">
      <c r="B41" s="375">
        <v>37416</v>
      </c>
      <c r="C41" s="362" t="s">
        <v>518</v>
      </c>
      <c r="D41" s="363" t="s">
        <v>575</v>
      </c>
      <c r="E41" s="362" t="s">
        <v>506</v>
      </c>
      <c r="F41" s="364">
        <v>1387</v>
      </c>
      <c r="G41" s="362"/>
      <c r="H41" s="364">
        <v>11</v>
      </c>
      <c r="I41" s="362"/>
      <c r="J41" s="364" t="s">
        <v>507</v>
      </c>
      <c r="K41" s="364">
        <v>0</v>
      </c>
      <c r="L41" s="364">
        <v>4</v>
      </c>
      <c r="M41" s="376">
        <v>8</v>
      </c>
    </row>
    <row r="42" spans="2:13" ht="13.5" thickBot="1" x14ac:dyDescent="0.25">
      <c r="B42" s="373">
        <v>37418</v>
      </c>
      <c r="C42" s="365" t="s">
        <v>576</v>
      </c>
      <c r="D42" s="366" t="s">
        <v>577</v>
      </c>
      <c r="E42" s="365" t="s">
        <v>506</v>
      </c>
      <c r="F42" s="367">
        <v>847</v>
      </c>
      <c r="G42" s="365"/>
      <c r="H42" s="367">
        <v>11</v>
      </c>
      <c r="I42" s="365"/>
      <c r="J42" s="367" t="s">
        <v>510</v>
      </c>
      <c r="K42" s="367">
        <v>2</v>
      </c>
      <c r="L42" s="367">
        <v>2</v>
      </c>
      <c r="M42" s="374">
        <v>5</v>
      </c>
    </row>
    <row r="43" spans="2:13" ht="13.5" thickBot="1" x14ac:dyDescent="0.25">
      <c r="B43" s="375">
        <v>37420</v>
      </c>
      <c r="C43" s="362" t="s">
        <v>522</v>
      </c>
      <c r="D43" s="363" t="s">
        <v>578</v>
      </c>
      <c r="E43" s="362" t="s">
        <v>506</v>
      </c>
      <c r="F43" s="364">
        <v>2138</v>
      </c>
      <c r="G43" s="362"/>
      <c r="H43" s="364">
        <v>11</v>
      </c>
      <c r="I43" s="362"/>
      <c r="J43" s="364" t="s">
        <v>579</v>
      </c>
      <c r="K43" s="364">
        <v>2</v>
      </c>
      <c r="L43" s="364">
        <v>10</v>
      </c>
      <c r="M43" s="376">
        <v>7</v>
      </c>
    </row>
    <row r="44" spans="2:13" ht="13.5" thickBot="1" x14ac:dyDescent="0.25">
      <c r="B44" s="373">
        <v>37423</v>
      </c>
      <c r="C44" s="365" t="s">
        <v>530</v>
      </c>
      <c r="D44" s="366" t="s">
        <v>580</v>
      </c>
      <c r="E44" s="365" t="s">
        <v>506</v>
      </c>
      <c r="F44" s="367">
        <v>1912</v>
      </c>
      <c r="G44" s="365"/>
      <c r="H44" s="367">
        <v>11</v>
      </c>
      <c r="I44" s="365"/>
      <c r="J44" s="367" t="s">
        <v>510</v>
      </c>
      <c r="K44" s="367">
        <v>0</v>
      </c>
      <c r="L44" s="367">
        <v>3</v>
      </c>
      <c r="M44" s="374">
        <v>8</v>
      </c>
    </row>
    <row r="45" spans="2:13" ht="13.5" thickBot="1" x14ac:dyDescent="0.25">
      <c r="B45" s="375">
        <v>37434</v>
      </c>
      <c r="C45" s="362" t="s">
        <v>545</v>
      </c>
      <c r="D45" s="363" t="s">
        <v>581</v>
      </c>
      <c r="E45" s="362" t="s">
        <v>506</v>
      </c>
      <c r="F45" s="364">
        <v>1870</v>
      </c>
      <c r="G45" s="362"/>
      <c r="H45" s="364">
        <v>11</v>
      </c>
      <c r="I45" s="362"/>
      <c r="J45" s="364" t="s">
        <v>510</v>
      </c>
      <c r="K45" s="364">
        <v>1</v>
      </c>
      <c r="L45" s="364">
        <v>6</v>
      </c>
      <c r="M45" s="376">
        <v>7</v>
      </c>
    </row>
    <row r="46" spans="2:13" ht="13.5" thickBot="1" x14ac:dyDescent="0.25">
      <c r="B46" s="373">
        <v>37439</v>
      </c>
      <c r="C46" s="365" t="s">
        <v>548</v>
      </c>
      <c r="D46" s="366" t="s">
        <v>582</v>
      </c>
      <c r="E46" s="365" t="s">
        <v>506</v>
      </c>
      <c r="F46" s="367">
        <v>1602</v>
      </c>
      <c r="G46" s="365"/>
      <c r="H46" s="367">
        <v>11</v>
      </c>
      <c r="I46" s="365"/>
      <c r="J46" s="367" t="s">
        <v>510</v>
      </c>
      <c r="K46" s="367">
        <v>3</v>
      </c>
      <c r="L46" s="367">
        <v>4</v>
      </c>
      <c r="M46" s="374">
        <v>7</v>
      </c>
    </row>
    <row r="47" spans="2:13" ht="13.5" thickBot="1" x14ac:dyDescent="0.25">
      <c r="B47" s="375">
        <v>37441</v>
      </c>
      <c r="C47" s="362" t="s">
        <v>532</v>
      </c>
      <c r="D47" s="363" t="s">
        <v>583</v>
      </c>
      <c r="E47" s="362" t="s">
        <v>506</v>
      </c>
      <c r="F47" s="364">
        <v>2196</v>
      </c>
      <c r="G47" s="362"/>
      <c r="H47" s="364">
        <v>11</v>
      </c>
      <c r="I47" s="362"/>
      <c r="J47" s="364" t="s">
        <v>507</v>
      </c>
      <c r="K47" s="364">
        <v>0</v>
      </c>
      <c r="L47" s="364">
        <v>4</v>
      </c>
      <c r="M47" s="376">
        <v>8</v>
      </c>
    </row>
    <row r="48" spans="2:13" ht="13.5" thickBot="1" x14ac:dyDescent="0.25">
      <c r="B48" s="373">
        <v>37444</v>
      </c>
      <c r="C48" s="365" t="s">
        <v>504</v>
      </c>
      <c r="D48" s="366" t="s">
        <v>584</v>
      </c>
      <c r="E48" s="365" t="s">
        <v>506</v>
      </c>
      <c r="F48" s="367">
        <v>1180</v>
      </c>
      <c r="G48" s="365"/>
      <c r="H48" s="367">
        <v>11</v>
      </c>
      <c r="I48" s="365"/>
      <c r="J48" s="367" t="s">
        <v>510</v>
      </c>
      <c r="K48" s="367">
        <v>1</v>
      </c>
      <c r="L48" s="367">
        <v>2</v>
      </c>
      <c r="M48" s="374">
        <v>6</v>
      </c>
    </row>
    <row r="49" spans="2:13" ht="13.5" thickBot="1" x14ac:dyDescent="0.25">
      <c r="B49" s="375">
        <v>37446</v>
      </c>
      <c r="C49" s="362" t="s">
        <v>552</v>
      </c>
      <c r="D49" s="363" t="s">
        <v>585</v>
      </c>
      <c r="E49" s="362" t="s">
        <v>506</v>
      </c>
      <c r="F49" s="364">
        <v>2620</v>
      </c>
      <c r="G49" s="362"/>
      <c r="H49" s="364">
        <v>11</v>
      </c>
      <c r="I49" s="362"/>
      <c r="J49" s="364" t="s">
        <v>510</v>
      </c>
      <c r="K49" s="364">
        <v>3</v>
      </c>
      <c r="L49" s="364">
        <v>7</v>
      </c>
      <c r="M49" s="376">
        <v>8</v>
      </c>
    </row>
    <row r="50" spans="2:13" ht="13.5" thickBot="1" x14ac:dyDescent="0.25">
      <c r="B50" s="373">
        <v>37448</v>
      </c>
      <c r="C50" s="365" t="s">
        <v>528</v>
      </c>
      <c r="D50" s="366" t="s">
        <v>586</v>
      </c>
      <c r="E50" s="365" t="s">
        <v>506</v>
      </c>
      <c r="F50" s="367">
        <v>1557</v>
      </c>
      <c r="G50" s="365" t="s">
        <v>587</v>
      </c>
      <c r="H50" s="367">
        <v>2</v>
      </c>
      <c r="I50" s="365" t="s">
        <v>567</v>
      </c>
      <c r="J50" s="367" t="s">
        <v>510</v>
      </c>
      <c r="K50" s="367">
        <v>2</v>
      </c>
      <c r="L50" s="367">
        <v>6</v>
      </c>
      <c r="M50" s="374">
        <v>9</v>
      </c>
    </row>
    <row r="51" spans="2:13" ht="13.5" thickBot="1" x14ac:dyDescent="0.25">
      <c r="B51" s="375">
        <v>37453</v>
      </c>
      <c r="C51" s="362" t="s">
        <v>526</v>
      </c>
      <c r="D51" s="363" t="s">
        <v>588</v>
      </c>
      <c r="E51" s="362" t="s">
        <v>506</v>
      </c>
      <c r="F51" s="364">
        <v>2180</v>
      </c>
      <c r="G51" s="362" t="s">
        <v>587</v>
      </c>
      <c r="H51" s="364">
        <v>2</v>
      </c>
      <c r="I51" s="362"/>
      <c r="J51" s="364" t="s">
        <v>510</v>
      </c>
      <c r="K51" s="364">
        <v>3</v>
      </c>
      <c r="L51" s="364">
        <v>7</v>
      </c>
      <c r="M51" s="376">
        <v>8</v>
      </c>
    </row>
    <row r="52" spans="2:13" ht="13.5" thickBot="1" x14ac:dyDescent="0.25">
      <c r="B52" s="373">
        <v>37455</v>
      </c>
      <c r="C52" s="365" t="s">
        <v>538</v>
      </c>
      <c r="D52" s="366" t="s">
        <v>589</v>
      </c>
      <c r="E52" s="365" t="s">
        <v>506</v>
      </c>
      <c r="F52" s="367">
        <v>1702</v>
      </c>
      <c r="G52" s="365" t="s">
        <v>587</v>
      </c>
      <c r="H52" s="367">
        <v>2</v>
      </c>
      <c r="I52" s="365"/>
      <c r="J52" s="367" t="s">
        <v>507</v>
      </c>
      <c r="K52" s="367">
        <v>2</v>
      </c>
      <c r="L52" s="367">
        <v>5</v>
      </c>
      <c r="M52" s="374">
        <v>10</v>
      </c>
    </row>
    <row r="53" spans="2:13" ht="13.5" thickBot="1" x14ac:dyDescent="0.25">
      <c r="B53" s="375">
        <v>37458</v>
      </c>
      <c r="C53" s="362" t="s">
        <v>532</v>
      </c>
      <c r="D53" s="363" t="s">
        <v>590</v>
      </c>
      <c r="E53" s="362" t="s">
        <v>506</v>
      </c>
      <c r="F53" s="364">
        <v>2613</v>
      </c>
      <c r="G53" s="362"/>
      <c r="H53" s="364">
        <v>11</v>
      </c>
      <c r="I53" s="362"/>
      <c r="J53" s="364" t="s">
        <v>591</v>
      </c>
      <c r="K53" s="364">
        <v>2</v>
      </c>
      <c r="L53" s="364">
        <v>5</v>
      </c>
      <c r="M53" s="376">
        <v>6</v>
      </c>
    </row>
    <row r="54" spans="2:13" ht="13.5" thickBot="1" x14ac:dyDescent="0.25">
      <c r="B54" s="373">
        <v>37462</v>
      </c>
      <c r="C54" s="365" t="s">
        <v>576</v>
      </c>
      <c r="D54" s="366" t="s">
        <v>592</v>
      </c>
      <c r="E54" s="365" t="s">
        <v>506</v>
      </c>
      <c r="F54" s="367">
        <v>1770</v>
      </c>
      <c r="G54" s="365"/>
      <c r="H54" s="367">
        <v>11</v>
      </c>
      <c r="I54" s="365"/>
      <c r="J54" s="367" t="s">
        <v>510</v>
      </c>
      <c r="K54" s="367">
        <v>1</v>
      </c>
      <c r="L54" s="367">
        <v>2</v>
      </c>
      <c r="M54" s="374">
        <v>6</v>
      </c>
    </row>
    <row r="55" spans="2:13" ht="13.5" thickBot="1" x14ac:dyDescent="0.25">
      <c r="B55" s="375">
        <v>37464</v>
      </c>
      <c r="C55" s="362" t="s">
        <v>516</v>
      </c>
      <c r="D55" s="363" t="s">
        <v>593</v>
      </c>
      <c r="E55" s="362" t="s">
        <v>506</v>
      </c>
      <c r="F55" s="364">
        <v>2604</v>
      </c>
      <c r="G55" s="362"/>
      <c r="H55" s="364">
        <v>11</v>
      </c>
      <c r="I55" s="362"/>
      <c r="J55" s="364" t="s">
        <v>510</v>
      </c>
      <c r="K55" s="364">
        <v>1</v>
      </c>
      <c r="L55" s="364">
        <v>1</v>
      </c>
      <c r="M55" s="376">
        <v>6</v>
      </c>
    </row>
    <row r="56" spans="2:13" ht="13.5" thickBot="1" x14ac:dyDescent="0.25">
      <c r="B56" s="373">
        <v>37469</v>
      </c>
      <c r="C56" s="365" t="s">
        <v>530</v>
      </c>
      <c r="D56" s="366" t="s">
        <v>594</v>
      </c>
      <c r="E56" s="365" t="s">
        <v>506</v>
      </c>
      <c r="F56" s="367">
        <v>1757</v>
      </c>
      <c r="G56" s="365"/>
      <c r="H56" s="367">
        <v>11</v>
      </c>
      <c r="I56" s="365"/>
      <c r="J56" s="367" t="s">
        <v>510</v>
      </c>
      <c r="K56" s="367">
        <v>1</v>
      </c>
      <c r="L56" s="367">
        <v>6</v>
      </c>
      <c r="M56" s="374">
        <v>8</v>
      </c>
    </row>
    <row r="57" spans="2:13" ht="13.5" thickBot="1" x14ac:dyDescent="0.25">
      <c r="B57" s="375">
        <v>37472</v>
      </c>
      <c r="C57" s="362" t="s">
        <v>528</v>
      </c>
      <c r="D57" s="363" t="s">
        <v>595</v>
      </c>
      <c r="E57" s="362" t="s">
        <v>506</v>
      </c>
      <c r="F57" s="364">
        <v>2068</v>
      </c>
      <c r="G57" s="362"/>
      <c r="H57" s="364">
        <v>11</v>
      </c>
      <c r="I57" s="362" t="s">
        <v>567</v>
      </c>
      <c r="J57" s="364" t="s">
        <v>510</v>
      </c>
      <c r="K57" s="364">
        <v>0</v>
      </c>
      <c r="L57" s="364">
        <v>2</v>
      </c>
      <c r="M57" s="376">
        <v>8</v>
      </c>
    </row>
    <row r="58" spans="2:13" ht="13.5" thickBot="1" x14ac:dyDescent="0.25">
      <c r="B58" s="373">
        <v>37476</v>
      </c>
      <c r="C58" s="365" t="s">
        <v>596</v>
      </c>
      <c r="D58" s="366" t="s">
        <v>597</v>
      </c>
      <c r="E58" s="365" t="s">
        <v>506</v>
      </c>
      <c r="F58" s="367">
        <v>372</v>
      </c>
      <c r="G58" s="365" t="s">
        <v>587</v>
      </c>
      <c r="H58" s="367">
        <v>2</v>
      </c>
      <c r="I58" s="365"/>
      <c r="J58" s="367" t="s">
        <v>510</v>
      </c>
      <c r="K58" s="367">
        <v>1</v>
      </c>
      <c r="L58" s="367">
        <v>3</v>
      </c>
      <c r="M58" s="374">
        <v>6</v>
      </c>
    </row>
    <row r="59" spans="2:13" ht="13.5" thickBot="1" x14ac:dyDescent="0.25">
      <c r="B59" s="375">
        <v>37479</v>
      </c>
      <c r="C59" s="362" t="s">
        <v>543</v>
      </c>
      <c r="D59" s="363" t="s">
        <v>598</v>
      </c>
      <c r="E59" s="362" t="s">
        <v>506</v>
      </c>
      <c r="F59" s="364">
        <v>1507</v>
      </c>
      <c r="G59" s="362" t="s">
        <v>587</v>
      </c>
      <c r="H59" s="364">
        <v>2</v>
      </c>
      <c r="I59" s="362"/>
      <c r="J59" s="364" t="s">
        <v>510</v>
      </c>
      <c r="K59" s="364">
        <v>2</v>
      </c>
      <c r="L59" s="364">
        <v>5</v>
      </c>
      <c r="M59" s="376">
        <v>10</v>
      </c>
    </row>
    <row r="60" spans="2:13" ht="13.5" thickBot="1" x14ac:dyDescent="0.25">
      <c r="B60" s="373">
        <v>37483</v>
      </c>
      <c r="C60" s="365" t="s">
        <v>540</v>
      </c>
      <c r="D60" s="366" t="s">
        <v>599</v>
      </c>
      <c r="E60" s="365" t="s">
        <v>506</v>
      </c>
      <c r="F60" s="367">
        <v>1118</v>
      </c>
      <c r="G60" s="365"/>
      <c r="H60" s="367">
        <v>11</v>
      </c>
      <c r="I60" s="365"/>
      <c r="J60" s="367" t="s">
        <v>507</v>
      </c>
      <c r="K60" s="367">
        <v>3</v>
      </c>
      <c r="L60" s="367">
        <v>5</v>
      </c>
      <c r="M60" s="374">
        <v>7</v>
      </c>
    </row>
    <row r="61" spans="2:13" ht="13.5" thickBot="1" x14ac:dyDescent="0.25">
      <c r="B61" s="389">
        <v>37486</v>
      </c>
      <c r="C61" s="390" t="s">
        <v>511</v>
      </c>
      <c r="D61" s="391" t="s">
        <v>600</v>
      </c>
      <c r="E61" s="390" t="s">
        <v>506</v>
      </c>
      <c r="F61" s="392">
        <v>1189</v>
      </c>
      <c r="G61" s="390"/>
      <c r="H61" s="392">
        <v>11</v>
      </c>
      <c r="I61" s="390"/>
      <c r="J61" s="392" t="s">
        <v>510</v>
      </c>
      <c r="K61" s="392">
        <v>0</v>
      </c>
      <c r="L61" s="392">
        <v>1</v>
      </c>
      <c r="M61" s="393">
        <v>4</v>
      </c>
    </row>
    <row r="62" spans="2:13" ht="13.5" thickTop="1" x14ac:dyDescent="0.2">
      <c r="B62" s="383"/>
    </row>
    <row r="63" spans="2:13" ht="15" x14ac:dyDescent="0.2">
      <c r="B63" s="384" t="s">
        <v>604</v>
      </c>
    </row>
    <row r="64" spans="2:13" x14ac:dyDescent="0.2">
      <c r="B64" s="383"/>
    </row>
    <row r="65" spans="2:13" ht="13.5" thickBot="1" x14ac:dyDescent="0.25">
      <c r="B65" s="385" t="s">
        <v>555</v>
      </c>
    </row>
    <row r="66" spans="2:13" ht="14.25" thickTop="1" thickBot="1" x14ac:dyDescent="0.25">
      <c r="B66" s="386" t="s">
        <v>556</v>
      </c>
      <c r="C66" s="387" t="s">
        <v>9</v>
      </c>
      <c r="D66" s="387" t="s">
        <v>557</v>
      </c>
      <c r="E66" s="387" t="s">
        <v>38</v>
      </c>
      <c r="F66" s="387" t="s">
        <v>558</v>
      </c>
      <c r="G66" s="387" t="s">
        <v>559</v>
      </c>
      <c r="H66" s="387" t="s">
        <v>560</v>
      </c>
      <c r="I66" s="387" t="s">
        <v>561</v>
      </c>
      <c r="J66" s="387" t="s">
        <v>562</v>
      </c>
      <c r="K66" s="387" t="s">
        <v>563</v>
      </c>
      <c r="L66" s="387" t="s">
        <v>17</v>
      </c>
      <c r="M66" s="388" t="s">
        <v>564</v>
      </c>
    </row>
    <row r="67" spans="2:13" ht="14.25" thickTop="1" thickBot="1" x14ac:dyDescent="0.25">
      <c r="B67" s="373">
        <v>37031</v>
      </c>
      <c r="C67" s="365" t="s">
        <v>518</v>
      </c>
      <c r="D67" s="366" t="s">
        <v>605</v>
      </c>
      <c r="E67" s="365" t="s">
        <v>506</v>
      </c>
      <c r="F67" s="367">
        <v>2486</v>
      </c>
      <c r="G67" s="365"/>
      <c r="H67" s="367">
        <v>11</v>
      </c>
      <c r="I67" s="365"/>
      <c r="J67" s="367" t="s">
        <v>510</v>
      </c>
      <c r="K67" s="367">
        <v>2</v>
      </c>
      <c r="L67" s="367">
        <v>3</v>
      </c>
      <c r="M67" s="374">
        <v>6</v>
      </c>
    </row>
    <row r="68" spans="2:13" ht="13.5" thickBot="1" x14ac:dyDescent="0.25">
      <c r="B68" s="375">
        <v>37035</v>
      </c>
      <c r="C68" s="362" t="s">
        <v>606</v>
      </c>
      <c r="D68" s="363" t="s">
        <v>607</v>
      </c>
      <c r="E68" s="362" t="s">
        <v>506</v>
      </c>
      <c r="F68" s="364">
        <v>650</v>
      </c>
      <c r="G68" s="362"/>
      <c r="H68" s="364">
        <v>11</v>
      </c>
      <c r="I68" s="362"/>
      <c r="J68" s="364" t="s">
        <v>510</v>
      </c>
      <c r="K68" s="364">
        <v>0</v>
      </c>
      <c r="L68" s="364">
        <v>1</v>
      </c>
      <c r="M68" s="376">
        <v>6</v>
      </c>
    </row>
    <row r="69" spans="2:13" ht="13.5" thickBot="1" x14ac:dyDescent="0.25">
      <c r="B69" s="373">
        <v>37038</v>
      </c>
      <c r="C69" s="365" t="s">
        <v>608</v>
      </c>
      <c r="D69" s="366" t="s">
        <v>609</v>
      </c>
      <c r="E69" s="365" t="s">
        <v>506</v>
      </c>
      <c r="F69" s="367">
        <v>2168</v>
      </c>
      <c r="G69" s="365"/>
      <c r="H69" s="367">
        <v>11</v>
      </c>
      <c r="I69" s="365"/>
      <c r="J69" s="367" t="s">
        <v>510</v>
      </c>
      <c r="K69" s="367">
        <v>2</v>
      </c>
      <c r="L69" s="367">
        <v>1</v>
      </c>
      <c r="M69" s="374">
        <v>5</v>
      </c>
    </row>
    <row r="70" spans="2:13" ht="13.5" thickBot="1" x14ac:dyDescent="0.25">
      <c r="B70" s="375">
        <v>37042</v>
      </c>
      <c r="C70" s="362" t="s">
        <v>596</v>
      </c>
      <c r="D70" s="363" t="s">
        <v>610</v>
      </c>
      <c r="E70" s="362" t="s">
        <v>506</v>
      </c>
      <c r="F70" s="364">
        <v>1755</v>
      </c>
      <c r="G70" s="362"/>
      <c r="H70" s="364">
        <v>11</v>
      </c>
      <c r="I70" s="362"/>
      <c r="J70" s="364" t="s">
        <v>510</v>
      </c>
      <c r="K70" s="364">
        <v>0</v>
      </c>
      <c r="L70" s="364">
        <v>2</v>
      </c>
      <c r="M70" s="376">
        <v>6</v>
      </c>
    </row>
    <row r="71" spans="2:13" ht="13.5" thickBot="1" x14ac:dyDescent="0.25">
      <c r="B71" s="373">
        <v>37045</v>
      </c>
      <c r="C71" s="365" t="s">
        <v>611</v>
      </c>
      <c r="D71" s="366" t="s">
        <v>612</v>
      </c>
      <c r="E71" s="365" t="s">
        <v>506</v>
      </c>
      <c r="F71" s="367">
        <v>1510</v>
      </c>
      <c r="G71" s="365"/>
      <c r="H71" s="367">
        <v>11</v>
      </c>
      <c r="I71" s="365"/>
      <c r="J71" s="367" t="s">
        <v>510</v>
      </c>
      <c r="K71" s="367">
        <v>2</v>
      </c>
      <c r="L71" s="367">
        <v>4</v>
      </c>
      <c r="M71" s="374">
        <v>6</v>
      </c>
    </row>
    <row r="72" spans="2:13" ht="13.5" thickBot="1" x14ac:dyDescent="0.25">
      <c r="B72" s="375">
        <v>37049</v>
      </c>
      <c r="C72" s="362" t="s">
        <v>522</v>
      </c>
      <c r="D72" s="363" t="s">
        <v>613</v>
      </c>
      <c r="E72" s="362" t="s">
        <v>506</v>
      </c>
      <c r="F72" s="364">
        <v>2120</v>
      </c>
      <c r="G72" s="362"/>
      <c r="H72" s="364">
        <v>11</v>
      </c>
      <c r="I72" s="362"/>
      <c r="J72" s="364" t="s">
        <v>510</v>
      </c>
      <c r="K72" s="364">
        <v>1</v>
      </c>
      <c r="L72" s="364">
        <v>3</v>
      </c>
      <c r="M72" s="376">
        <v>6</v>
      </c>
    </row>
    <row r="73" spans="2:13" ht="13.5" thickBot="1" x14ac:dyDescent="0.25">
      <c r="B73" s="373">
        <v>37052</v>
      </c>
      <c r="C73" s="365" t="s">
        <v>614</v>
      </c>
      <c r="D73" s="366" t="s">
        <v>615</v>
      </c>
      <c r="E73" s="365" t="s">
        <v>506</v>
      </c>
      <c r="F73" s="367">
        <v>513</v>
      </c>
      <c r="G73" s="365"/>
      <c r="H73" s="367">
        <v>11</v>
      </c>
      <c r="I73" s="365"/>
      <c r="J73" s="367" t="s">
        <v>510</v>
      </c>
      <c r="K73" s="367">
        <v>0</v>
      </c>
      <c r="L73" s="367">
        <v>4</v>
      </c>
      <c r="M73" s="374">
        <v>6</v>
      </c>
    </row>
    <row r="74" spans="2:13" ht="13.5" thickBot="1" x14ac:dyDescent="0.25">
      <c r="B74" s="375">
        <v>37056</v>
      </c>
      <c r="C74" s="362" t="s">
        <v>516</v>
      </c>
      <c r="D74" s="363" t="s">
        <v>616</v>
      </c>
      <c r="E74" s="362" t="s">
        <v>506</v>
      </c>
      <c r="F74" s="364">
        <v>1620</v>
      </c>
      <c r="G74" s="362" t="s">
        <v>587</v>
      </c>
      <c r="H74" s="364">
        <v>2</v>
      </c>
      <c r="I74" s="362"/>
      <c r="J74" s="364" t="s">
        <v>510</v>
      </c>
      <c r="K74" s="364">
        <v>2</v>
      </c>
      <c r="L74" s="364">
        <v>6</v>
      </c>
      <c r="M74" s="376">
        <v>9</v>
      </c>
    </row>
    <row r="75" spans="2:13" ht="13.5" thickBot="1" x14ac:dyDescent="0.25">
      <c r="B75" s="373">
        <v>37059</v>
      </c>
      <c r="C75" s="365" t="s">
        <v>540</v>
      </c>
      <c r="D75" s="366" t="s">
        <v>617</v>
      </c>
      <c r="E75" s="365" t="s">
        <v>506</v>
      </c>
      <c r="F75" s="367">
        <v>1872</v>
      </c>
      <c r="G75" s="365" t="s">
        <v>587</v>
      </c>
      <c r="H75" s="367">
        <v>2</v>
      </c>
      <c r="I75" s="365"/>
      <c r="J75" s="367" t="s">
        <v>510</v>
      </c>
      <c r="K75" s="367">
        <v>3</v>
      </c>
      <c r="L75" s="367">
        <v>10</v>
      </c>
      <c r="M75" s="374">
        <v>10</v>
      </c>
    </row>
    <row r="76" spans="2:13" ht="13.5" thickBot="1" x14ac:dyDescent="0.25">
      <c r="B76" s="375">
        <v>37061</v>
      </c>
      <c r="C76" s="362" t="s">
        <v>530</v>
      </c>
      <c r="D76" s="363" t="s">
        <v>618</v>
      </c>
      <c r="E76" s="362" t="s">
        <v>506</v>
      </c>
      <c r="F76" s="364">
        <v>2225</v>
      </c>
      <c r="G76" s="362" t="s">
        <v>587</v>
      </c>
      <c r="H76" s="364">
        <v>2</v>
      </c>
      <c r="I76" s="362"/>
      <c r="J76" s="364" t="s">
        <v>510</v>
      </c>
      <c r="K76" s="364">
        <v>0</v>
      </c>
      <c r="L76" s="364">
        <v>6</v>
      </c>
      <c r="M76" s="376">
        <v>9</v>
      </c>
    </row>
    <row r="77" spans="2:13" ht="13.5" thickBot="1" x14ac:dyDescent="0.25">
      <c r="B77" s="373">
        <v>37070</v>
      </c>
      <c r="C77" s="365" t="s">
        <v>508</v>
      </c>
      <c r="D77" s="366" t="s">
        <v>619</v>
      </c>
      <c r="E77" s="365" t="s">
        <v>506</v>
      </c>
      <c r="F77" s="367">
        <v>1537</v>
      </c>
      <c r="G77" s="365" t="s">
        <v>620</v>
      </c>
      <c r="H77" s="367">
        <v>2</v>
      </c>
      <c r="I77" s="365"/>
      <c r="J77" s="367" t="s">
        <v>510</v>
      </c>
      <c r="K77" s="367">
        <v>3</v>
      </c>
      <c r="L77" s="367">
        <v>9</v>
      </c>
      <c r="M77" s="374">
        <v>10</v>
      </c>
    </row>
    <row r="78" spans="2:13" ht="13.5" thickBot="1" x14ac:dyDescent="0.25">
      <c r="B78" s="375">
        <v>37073</v>
      </c>
      <c r="C78" s="362" t="s">
        <v>550</v>
      </c>
      <c r="D78" s="363" t="s">
        <v>621</v>
      </c>
      <c r="E78" s="362" t="s">
        <v>506</v>
      </c>
      <c r="F78" s="364">
        <v>1155</v>
      </c>
      <c r="G78" s="362" t="s">
        <v>620</v>
      </c>
      <c r="H78" s="364">
        <v>2</v>
      </c>
      <c r="I78" s="362" t="s">
        <v>567</v>
      </c>
      <c r="J78" s="364" t="s">
        <v>622</v>
      </c>
      <c r="K78" s="364">
        <v>0</v>
      </c>
      <c r="L78" s="364">
        <v>7</v>
      </c>
      <c r="M78" s="376">
        <v>7</v>
      </c>
    </row>
    <row r="79" spans="2:13" ht="13.5" thickBot="1" x14ac:dyDescent="0.25">
      <c r="B79" s="373">
        <v>37075</v>
      </c>
      <c r="C79" s="365" t="s">
        <v>526</v>
      </c>
      <c r="D79" s="366" t="s">
        <v>623</v>
      </c>
      <c r="E79" s="365" t="s">
        <v>506</v>
      </c>
      <c r="F79" s="367">
        <v>2504</v>
      </c>
      <c r="G79" s="365" t="s">
        <v>620</v>
      </c>
      <c r="H79" s="367">
        <v>2</v>
      </c>
      <c r="I79" s="365"/>
      <c r="J79" s="367" t="s">
        <v>510</v>
      </c>
      <c r="K79" s="367">
        <v>0</v>
      </c>
      <c r="L79" s="367">
        <v>6</v>
      </c>
      <c r="M79" s="374">
        <v>8</v>
      </c>
    </row>
    <row r="80" spans="2:13" ht="13.5" thickBot="1" x14ac:dyDescent="0.25">
      <c r="B80" s="375">
        <v>37079</v>
      </c>
      <c r="C80" s="362" t="s">
        <v>518</v>
      </c>
      <c r="D80" s="363" t="s">
        <v>624</v>
      </c>
      <c r="E80" s="362" t="s">
        <v>506</v>
      </c>
      <c r="F80" s="364">
        <v>1708</v>
      </c>
      <c r="G80" s="362" t="s">
        <v>620</v>
      </c>
      <c r="H80" s="364">
        <v>2</v>
      </c>
      <c r="I80" s="362"/>
      <c r="J80" s="364" t="s">
        <v>510</v>
      </c>
      <c r="K80" s="364">
        <v>2</v>
      </c>
      <c r="L80" s="364">
        <v>7</v>
      </c>
      <c r="M80" s="376">
        <v>9</v>
      </c>
    </row>
    <row r="81" spans="2:13" ht="13.5" thickBot="1" x14ac:dyDescent="0.25">
      <c r="B81" s="373">
        <v>37080</v>
      </c>
      <c r="C81" s="365" t="s">
        <v>543</v>
      </c>
      <c r="D81" s="366" t="s">
        <v>602</v>
      </c>
      <c r="E81" s="365" t="s">
        <v>506</v>
      </c>
      <c r="F81" s="367">
        <v>2048</v>
      </c>
      <c r="G81" s="365" t="s">
        <v>620</v>
      </c>
      <c r="H81" s="367">
        <v>7</v>
      </c>
      <c r="I81" s="365" t="s">
        <v>625</v>
      </c>
      <c r="J81" s="367" t="s">
        <v>547</v>
      </c>
      <c r="K81" s="367">
        <v>2</v>
      </c>
      <c r="L81" s="367">
        <v>7</v>
      </c>
      <c r="M81" s="374">
        <v>9</v>
      </c>
    </row>
    <row r="82" spans="2:13" ht="13.5" thickBot="1" x14ac:dyDescent="0.25">
      <c r="B82" s="375">
        <v>37082</v>
      </c>
      <c r="C82" s="362" t="s">
        <v>528</v>
      </c>
      <c r="D82" s="363" t="s">
        <v>626</v>
      </c>
      <c r="E82" s="362" t="s">
        <v>506</v>
      </c>
      <c r="F82" s="364">
        <v>1836</v>
      </c>
      <c r="G82" s="362" t="s">
        <v>620</v>
      </c>
      <c r="H82" s="364">
        <v>7</v>
      </c>
      <c r="I82" s="362"/>
      <c r="J82" s="364" t="s">
        <v>510</v>
      </c>
      <c r="K82" s="364">
        <v>2</v>
      </c>
      <c r="L82" s="364">
        <v>4</v>
      </c>
      <c r="M82" s="376">
        <v>8</v>
      </c>
    </row>
    <row r="83" spans="2:13" ht="13.5" thickBot="1" x14ac:dyDescent="0.25">
      <c r="B83" s="373">
        <v>37084</v>
      </c>
      <c r="C83" s="365" t="s">
        <v>511</v>
      </c>
      <c r="D83" s="366" t="s">
        <v>627</v>
      </c>
      <c r="E83" s="365" t="s">
        <v>506</v>
      </c>
      <c r="F83" s="367">
        <v>1520</v>
      </c>
      <c r="G83" s="365" t="s">
        <v>620</v>
      </c>
      <c r="H83" s="367">
        <v>2</v>
      </c>
      <c r="I83" s="365"/>
      <c r="J83" s="367" t="s">
        <v>622</v>
      </c>
      <c r="K83" s="367">
        <v>0</v>
      </c>
      <c r="L83" s="367">
        <v>6</v>
      </c>
      <c r="M83" s="374">
        <v>8</v>
      </c>
    </row>
    <row r="84" spans="2:13" ht="13.5" thickBot="1" x14ac:dyDescent="0.25">
      <c r="B84" s="375">
        <v>37089</v>
      </c>
      <c r="C84" s="362" t="s">
        <v>552</v>
      </c>
      <c r="D84" s="363" t="s">
        <v>628</v>
      </c>
      <c r="E84" s="362" t="s">
        <v>506</v>
      </c>
      <c r="F84" s="364">
        <v>1620</v>
      </c>
      <c r="G84" s="362"/>
      <c r="H84" s="364">
        <v>11</v>
      </c>
      <c r="I84" s="362"/>
      <c r="J84" s="364" t="s">
        <v>510</v>
      </c>
      <c r="K84" s="364">
        <v>0</v>
      </c>
      <c r="L84" s="364">
        <v>2</v>
      </c>
      <c r="M84" s="376">
        <v>5</v>
      </c>
    </row>
    <row r="85" spans="2:13" ht="13.5" thickBot="1" x14ac:dyDescent="0.25">
      <c r="B85" s="373">
        <v>37091</v>
      </c>
      <c r="C85" s="365" t="s">
        <v>532</v>
      </c>
      <c r="D85" s="366" t="s">
        <v>629</v>
      </c>
      <c r="E85" s="365" t="s">
        <v>506</v>
      </c>
      <c r="F85" s="367">
        <v>2811</v>
      </c>
      <c r="G85" s="365"/>
      <c r="H85" s="367">
        <v>11</v>
      </c>
      <c r="I85" s="365"/>
      <c r="J85" s="367" t="s">
        <v>510</v>
      </c>
      <c r="K85" s="367">
        <v>1</v>
      </c>
      <c r="L85" s="367">
        <v>2</v>
      </c>
      <c r="M85" s="374">
        <v>7</v>
      </c>
    </row>
    <row r="86" spans="2:13" ht="13.5" thickBot="1" x14ac:dyDescent="0.25">
      <c r="B86" s="375">
        <v>37098</v>
      </c>
      <c r="C86" s="362" t="s">
        <v>630</v>
      </c>
      <c r="D86" s="363" t="s">
        <v>631</v>
      </c>
      <c r="E86" s="362" t="s">
        <v>506</v>
      </c>
      <c r="F86" s="364">
        <v>1402</v>
      </c>
      <c r="G86" s="362"/>
      <c r="H86" s="364">
        <v>11</v>
      </c>
      <c r="I86" s="362"/>
      <c r="J86" s="364" t="s">
        <v>507</v>
      </c>
      <c r="K86" s="364">
        <v>1</v>
      </c>
      <c r="L86" s="364">
        <v>4</v>
      </c>
      <c r="M86" s="376">
        <v>6</v>
      </c>
    </row>
    <row r="87" spans="2:13" ht="13.5" thickBot="1" x14ac:dyDescent="0.25">
      <c r="B87" s="373">
        <v>37101</v>
      </c>
      <c r="C87" s="365" t="s">
        <v>538</v>
      </c>
      <c r="D87" s="366" t="s">
        <v>632</v>
      </c>
      <c r="E87" s="365" t="s">
        <v>506</v>
      </c>
      <c r="F87" s="367">
        <v>2480</v>
      </c>
      <c r="G87" s="365"/>
      <c r="H87" s="367">
        <v>11</v>
      </c>
      <c r="I87" s="365"/>
      <c r="J87" s="367" t="s">
        <v>510</v>
      </c>
      <c r="K87" s="367">
        <v>0</v>
      </c>
      <c r="L87" s="367">
        <v>4</v>
      </c>
      <c r="M87" s="374">
        <v>6</v>
      </c>
    </row>
    <row r="88" spans="2:13" ht="13.5" thickBot="1" x14ac:dyDescent="0.25">
      <c r="B88" s="375">
        <v>37105</v>
      </c>
      <c r="C88" s="362" t="s">
        <v>633</v>
      </c>
      <c r="D88" s="363" t="s">
        <v>634</v>
      </c>
      <c r="E88" s="362" t="s">
        <v>506</v>
      </c>
      <c r="F88" s="364">
        <v>527</v>
      </c>
      <c r="G88" s="362"/>
      <c r="H88" s="364">
        <v>11</v>
      </c>
      <c r="I88" s="362"/>
      <c r="J88" s="364" t="s">
        <v>510</v>
      </c>
      <c r="K88" s="364">
        <v>1</v>
      </c>
      <c r="L88" s="364">
        <v>0</v>
      </c>
      <c r="M88" s="376">
        <v>5</v>
      </c>
    </row>
    <row r="89" spans="2:13" ht="13.5" thickBot="1" x14ac:dyDescent="0.25">
      <c r="B89" s="373">
        <v>37108</v>
      </c>
      <c r="C89" s="365" t="s">
        <v>573</v>
      </c>
      <c r="D89" s="366" t="s">
        <v>635</v>
      </c>
      <c r="E89" s="365" t="s">
        <v>506</v>
      </c>
      <c r="F89" s="367">
        <v>1028</v>
      </c>
      <c r="G89" s="365"/>
      <c r="H89" s="367">
        <v>11</v>
      </c>
      <c r="I89" s="365"/>
      <c r="J89" s="367" t="s">
        <v>510</v>
      </c>
      <c r="K89" s="367">
        <v>3</v>
      </c>
      <c r="L89" s="367">
        <v>4</v>
      </c>
      <c r="M89" s="374">
        <v>6</v>
      </c>
    </row>
    <row r="90" spans="2:13" ht="13.5" thickBot="1" x14ac:dyDescent="0.25">
      <c r="B90" s="375">
        <v>37110</v>
      </c>
      <c r="C90" s="362" t="s">
        <v>636</v>
      </c>
      <c r="D90" s="363" t="s">
        <v>637</v>
      </c>
      <c r="E90" s="362" t="s">
        <v>506</v>
      </c>
      <c r="F90" s="364">
        <v>418</v>
      </c>
      <c r="G90" s="362"/>
      <c r="H90" s="364">
        <v>11</v>
      </c>
      <c r="I90" s="362"/>
      <c r="J90" s="364" t="s">
        <v>510</v>
      </c>
      <c r="K90" s="364">
        <v>3</v>
      </c>
      <c r="L90" s="364">
        <v>5</v>
      </c>
      <c r="M90" s="376">
        <v>6</v>
      </c>
    </row>
    <row r="91" spans="2:13" ht="13.5" thickBot="1" x14ac:dyDescent="0.25">
      <c r="B91" s="373">
        <v>37112</v>
      </c>
      <c r="C91" s="365" t="s">
        <v>638</v>
      </c>
      <c r="D91" s="366" t="s">
        <v>568</v>
      </c>
      <c r="E91" s="365" t="s">
        <v>506</v>
      </c>
      <c r="F91" s="367">
        <v>1205</v>
      </c>
      <c r="G91" s="365"/>
      <c r="H91" s="367">
        <v>11</v>
      </c>
      <c r="I91" s="365"/>
      <c r="J91" s="367" t="s">
        <v>510</v>
      </c>
      <c r="K91" s="367">
        <v>0</v>
      </c>
      <c r="L91" s="367">
        <v>3</v>
      </c>
      <c r="M91" s="374">
        <v>6</v>
      </c>
    </row>
    <row r="92" spans="2:13" ht="13.5" thickBot="1" x14ac:dyDescent="0.25">
      <c r="B92" s="389">
        <v>37115</v>
      </c>
      <c r="C92" s="390" t="s">
        <v>543</v>
      </c>
      <c r="D92" s="391" t="s">
        <v>639</v>
      </c>
      <c r="E92" s="390" t="s">
        <v>506</v>
      </c>
      <c r="F92" s="392">
        <v>1580</v>
      </c>
      <c r="G92" s="390"/>
      <c r="H92" s="392">
        <v>11</v>
      </c>
      <c r="I92" s="390"/>
      <c r="J92" s="392" t="s">
        <v>510</v>
      </c>
      <c r="K92" s="392">
        <v>2</v>
      </c>
      <c r="L92" s="392">
        <v>2</v>
      </c>
      <c r="M92" s="393">
        <v>6</v>
      </c>
    </row>
    <row r="93" spans="2:13" ht="13.5" thickTop="1" x14ac:dyDescent="0.2">
      <c r="B93" s="383"/>
    </row>
    <row r="94" spans="2:13" x14ac:dyDescent="0.2">
      <c r="B94" s="383"/>
    </row>
    <row r="95" spans="2:13" ht="15" x14ac:dyDescent="0.2">
      <c r="B95" s="384" t="s">
        <v>640</v>
      </c>
    </row>
    <row r="96" spans="2:13" x14ac:dyDescent="0.2">
      <c r="B96" s="383"/>
    </row>
    <row r="97" spans="2:13" ht="13.5" thickBot="1" x14ac:dyDescent="0.25">
      <c r="B97" s="385" t="s">
        <v>555</v>
      </c>
    </row>
    <row r="98" spans="2:13" ht="14.25" thickTop="1" thickBot="1" x14ac:dyDescent="0.25">
      <c r="B98" s="386" t="s">
        <v>556</v>
      </c>
      <c r="C98" s="387" t="s">
        <v>9</v>
      </c>
      <c r="D98" s="387" t="s">
        <v>557</v>
      </c>
      <c r="E98" s="387" t="s">
        <v>38</v>
      </c>
      <c r="F98" s="387" t="s">
        <v>558</v>
      </c>
      <c r="G98" s="387" t="s">
        <v>559</v>
      </c>
      <c r="H98" s="387" t="s">
        <v>560</v>
      </c>
      <c r="I98" s="387" t="s">
        <v>561</v>
      </c>
      <c r="J98" s="387" t="s">
        <v>562</v>
      </c>
      <c r="K98" s="387" t="s">
        <v>563</v>
      </c>
      <c r="L98" s="387" t="s">
        <v>17</v>
      </c>
      <c r="M98" s="388" t="s">
        <v>564</v>
      </c>
    </row>
    <row r="99" spans="2:13" ht="14.25" thickTop="1" thickBot="1" x14ac:dyDescent="0.25">
      <c r="B99" s="375">
        <v>36659</v>
      </c>
      <c r="C99" s="362" t="s">
        <v>518</v>
      </c>
      <c r="D99" s="363" t="s">
        <v>641</v>
      </c>
      <c r="E99" s="362" t="s">
        <v>506</v>
      </c>
      <c r="F99" s="364">
        <v>1140</v>
      </c>
      <c r="G99" s="362" t="s">
        <v>620</v>
      </c>
      <c r="H99" s="364">
        <v>4</v>
      </c>
      <c r="I99" s="362"/>
      <c r="J99" s="364" t="s">
        <v>510</v>
      </c>
      <c r="K99" s="364">
        <v>0</v>
      </c>
      <c r="L99" s="364">
        <v>4</v>
      </c>
      <c r="M99" s="376">
        <v>7</v>
      </c>
    </row>
    <row r="100" spans="2:13" ht="13.5" thickBot="1" x14ac:dyDescent="0.25">
      <c r="B100" s="373">
        <v>36662</v>
      </c>
      <c r="C100" s="365" t="s">
        <v>638</v>
      </c>
      <c r="D100" s="366" t="s">
        <v>642</v>
      </c>
      <c r="E100" s="365" t="s">
        <v>506</v>
      </c>
      <c r="F100" s="367">
        <v>2885</v>
      </c>
      <c r="G100" s="365"/>
      <c r="H100" s="367">
        <v>10</v>
      </c>
      <c r="I100" s="365"/>
      <c r="J100" s="367" t="s">
        <v>510</v>
      </c>
      <c r="K100" s="367">
        <v>3</v>
      </c>
      <c r="L100" s="367">
        <v>1</v>
      </c>
      <c r="M100" s="374">
        <v>4</v>
      </c>
    </row>
    <row r="101" spans="2:13" ht="13.5" thickBot="1" x14ac:dyDescent="0.25">
      <c r="B101" s="375">
        <v>36664</v>
      </c>
      <c r="C101" s="362" t="s">
        <v>538</v>
      </c>
      <c r="D101" s="363" t="s">
        <v>531</v>
      </c>
      <c r="E101" s="362" t="s">
        <v>506</v>
      </c>
      <c r="F101" s="364">
        <v>1515</v>
      </c>
      <c r="G101" s="362"/>
      <c r="H101" s="364">
        <v>10</v>
      </c>
      <c r="I101" s="362"/>
      <c r="J101" s="364" t="s">
        <v>510</v>
      </c>
      <c r="K101" s="364">
        <v>0</v>
      </c>
      <c r="L101" s="364">
        <v>2</v>
      </c>
      <c r="M101" s="376">
        <v>7</v>
      </c>
    </row>
    <row r="102" spans="2:13" ht="13.5" thickBot="1" x14ac:dyDescent="0.25">
      <c r="B102" s="373">
        <v>36666</v>
      </c>
      <c r="C102" s="365" t="s">
        <v>636</v>
      </c>
      <c r="D102" s="366" t="s">
        <v>643</v>
      </c>
      <c r="E102" s="365" t="s">
        <v>506</v>
      </c>
      <c r="F102" s="367">
        <v>648</v>
      </c>
      <c r="G102" s="365"/>
      <c r="H102" s="367">
        <v>10</v>
      </c>
      <c r="I102" s="365"/>
      <c r="J102" s="367" t="s">
        <v>507</v>
      </c>
      <c r="K102" s="367">
        <v>0</v>
      </c>
      <c r="L102" s="367">
        <v>4</v>
      </c>
      <c r="M102" s="374">
        <v>6</v>
      </c>
    </row>
    <row r="103" spans="2:13" ht="13.5" thickBot="1" x14ac:dyDescent="0.25">
      <c r="B103" s="375">
        <v>36669</v>
      </c>
      <c r="C103" s="362" t="s">
        <v>614</v>
      </c>
      <c r="D103" s="363" t="s">
        <v>546</v>
      </c>
      <c r="E103" s="362" t="s">
        <v>506</v>
      </c>
      <c r="F103" s="364">
        <v>336</v>
      </c>
      <c r="G103" s="362"/>
      <c r="H103" s="364">
        <v>10</v>
      </c>
      <c r="I103" s="362"/>
      <c r="J103" s="364" t="s">
        <v>510</v>
      </c>
      <c r="K103" s="364">
        <v>2</v>
      </c>
      <c r="L103" s="364">
        <v>2</v>
      </c>
      <c r="M103" s="376">
        <v>4</v>
      </c>
    </row>
    <row r="104" spans="2:13" ht="13.5" thickBot="1" x14ac:dyDescent="0.25">
      <c r="B104" s="373">
        <v>36674</v>
      </c>
      <c r="C104" s="365" t="s">
        <v>573</v>
      </c>
      <c r="D104" s="366" t="s">
        <v>644</v>
      </c>
      <c r="E104" s="365" t="s">
        <v>506</v>
      </c>
      <c r="F104" s="367">
        <v>1820</v>
      </c>
      <c r="G104" s="365"/>
      <c r="H104" s="367">
        <v>10</v>
      </c>
      <c r="I104" s="365"/>
      <c r="J104" s="367" t="s">
        <v>510</v>
      </c>
      <c r="K104" s="367">
        <v>1</v>
      </c>
      <c r="L104" s="367">
        <v>5</v>
      </c>
      <c r="M104" s="374">
        <v>6</v>
      </c>
    </row>
    <row r="105" spans="2:13" ht="13.5" thickBot="1" x14ac:dyDescent="0.25">
      <c r="B105" s="375">
        <v>36678</v>
      </c>
      <c r="C105" s="362" t="s">
        <v>550</v>
      </c>
      <c r="D105" s="363" t="s">
        <v>645</v>
      </c>
      <c r="E105" s="362" t="s">
        <v>506</v>
      </c>
      <c r="F105" s="364">
        <v>921</v>
      </c>
      <c r="G105" s="362"/>
      <c r="H105" s="364">
        <v>10</v>
      </c>
      <c r="I105" s="362"/>
      <c r="J105" s="364" t="s">
        <v>510</v>
      </c>
      <c r="K105" s="364">
        <v>1</v>
      </c>
      <c r="L105" s="364">
        <v>2</v>
      </c>
      <c r="M105" s="376">
        <v>6</v>
      </c>
    </row>
    <row r="106" spans="2:13" ht="13.5" thickBot="1" x14ac:dyDescent="0.25">
      <c r="B106" s="373">
        <v>36681</v>
      </c>
      <c r="C106" s="365" t="s">
        <v>540</v>
      </c>
      <c r="D106" s="366" t="s">
        <v>646</v>
      </c>
      <c r="E106" s="365" t="s">
        <v>506</v>
      </c>
      <c r="F106" s="367">
        <v>733</v>
      </c>
      <c r="G106" s="365"/>
      <c r="H106" s="367">
        <v>10</v>
      </c>
      <c r="I106" s="365"/>
      <c r="J106" s="367" t="s">
        <v>622</v>
      </c>
      <c r="K106" s="367">
        <v>1</v>
      </c>
      <c r="L106" s="367">
        <v>6</v>
      </c>
      <c r="M106" s="374">
        <v>8</v>
      </c>
    </row>
    <row r="107" spans="2:13" ht="13.5" thickBot="1" x14ac:dyDescent="0.25">
      <c r="B107" s="375">
        <v>36683</v>
      </c>
      <c r="C107" s="362" t="s">
        <v>530</v>
      </c>
      <c r="D107" s="363" t="s">
        <v>647</v>
      </c>
      <c r="E107" s="362" t="s">
        <v>506</v>
      </c>
      <c r="F107" s="364">
        <v>1801</v>
      </c>
      <c r="G107" s="362"/>
      <c r="H107" s="364">
        <v>10</v>
      </c>
      <c r="I107" s="362"/>
      <c r="J107" s="364" t="s">
        <v>510</v>
      </c>
      <c r="K107" s="364">
        <v>0</v>
      </c>
      <c r="L107" s="364">
        <v>3</v>
      </c>
      <c r="M107" s="376">
        <v>8</v>
      </c>
    </row>
    <row r="108" spans="2:13" ht="13.5" thickBot="1" x14ac:dyDescent="0.25">
      <c r="B108" s="373">
        <v>36688</v>
      </c>
      <c r="C108" s="365" t="s">
        <v>611</v>
      </c>
      <c r="D108" s="366" t="s">
        <v>648</v>
      </c>
      <c r="E108" s="365" t="s">
        <v>506</v>
      </c>
      <c r="F108" s="367">
        <v>910</v>
      </c>
      <c r="G108" s="365"/>
      <c r="H108" s="367">
        <v>10</v>
      </c>
      <c r="I108" s="365"/>
      <c r="J108" s="367" t="s">
        <v>510</v>
      </c>
      <c r="K108" s="367">
        <v>1</v>
      </c>
      <c r="L108" s="367">
        <v>3</v>
      </c>
      <c r="M108" s="374">
        <v>7</v>
      </c>
    </row>
    <row r="109" spans="2:13" ht="13.5" thickBot="1" x14ac:dyDescent="0.25">
      <c r="B109" s="375">
        <v>36692</v>
      </c>
      <c r="C109" s="362" t="s">
        <v>508</v>
      </c>
      <c r="D109" s="363" t="s">
        <v>649</v>
      </c>
      <c r="E109" s="362" t="s">
        <v>506</v>
      </c>
      <c r="F109" s="364">
        <v>734</v>
      </c>
      <c r="G109" s="362"/>
      <c r="H109" s="364">
        <v>10</v>
      </c>
      <c r="I109" s="362"/>
      <c r="J109" s="364" t="s">
        <v>507</v>
      </c>
      <c r="K109" s="364">
        <v>2</v>
      </c>
      <c r="L109" s="364">
        <v>5</v>
      </c>
      <c r="M109" s="376">
        <v>5</v>
      </c>
    </row>
    <row r="110" spans="2:13" ht="13.5" thickBot="1" x14ac:dyDescent="0.25">
      <c r="B110" s="373">
        <v>36695</v>
      </c>
      <c r="C110" s="365" t="s">
        <v>516</v>
      </c>
      <c r="D110" s="366" t="s">
        <v>650</v>
      </c>
      <c r="E110" s="365" t="s">
        <v>506</v>
      </c>
      <c r="F110" s="367">
        <v>1210</v>
      </c>
      <c r="G110" s="365"/>
      <c r="H110" s="367">
        <v>10</v>
      </c>
      <c r="I110" s="365"/>
      <c r="J110" s="367" t="s">
        <v>510</v>
      </c>
      <c r="K110" s="367">
        <v>0</v>
      </c>
      <c r="L110" s="367">
        <v>3</v>
      </c>
      <c r="M110" s="374">
        <v>7</v>
      </c>
    </row>
    <row r="111" spans="2:13" ht="13.5" thickBot="1" x14ac:dyDescent="0.25">
      <c r="B111" s="375">
        <v>36697</v>
      </c>
      <c r="C111" s="362" t="s">
        <v>526</v>
      </c>
      <c r="D111" s="363" t="s">
        <v>651</v>
      </c>
      <c r="E111" s="362" t="s">
        <v>506</v>
      </c>
      <c r="F111" s="364">
        <v>1520</v>
      </c>
      <c r="G111" s="362" t="s">
        <v>620</v>
      </c>
      <c r="H111" s="364">
        <v>7</v>
      </c>
      <c r="I111" s="362"/>
      <c r="J111" s="364" t="s">
        <v>507</v>
      </c>
      <c r="K111" s="364">
        <v>0</v>
      </c>
      <c r="L111" s="364">
        <v>2</v>
      </c>
      <c r="M111" s="376">
        <v>8</v>
      </c>
    </row>
    <row r="112" spans="2:13" ht="13.5" thickBot="1" x14ac:dyDescent="0.25">
      <c r="B112" s="373">
        <v>36706</v>
      </c>
      <c r="C112" s="365" t="s">
        <v>538</v>
      </c>
      <c r="D112" s="366" t="s">
        <v>652</v>
      </c>
      <c r="E112" s="365" t="s">
        <v>506</v>
      </c>
      <c r="F112" s="367">
        <v>2050</v>
      </c>
      <c r="G112" s="365" t="s">
        <v>620</v>
      </c>
      <c r="H112" s="367">
        <v>7</v>
      </c>
      <c r="I112" s="365"/>
      <c r="J112" s="367" t="s">
        <v>510</v>
      </c>
      <c r="K112" s="367">
        <v>0</v>
      </c>
      <c r="L112" s="367">
        <v>3</v>
      </c>
      <c r="M112" s="374">
        <v>8</v>
      </c>
    </row>
    <row r="113" spans="2:13" ht="13.5" thickBot="1" x14ac:dyDescent="0.25">
      <c r="B113" s="375">
        <v>36708</v>
      </c>
      <c r="C113" s="362" t="s">
        <v>596</v>
      </c>
      <c r="D113" s="363" t="s">
        <v>653</v>
      </c>
      <c r="E113" s="362" t="s">
        <v>506</v>
      </c>
      <c r="F113" s="364">
        <v>1047</v>
      </c>
      <c r="G113" s="362"/>
      <c r="H113" s="364">
        <v>10</v>
      </c>
      <c r="I113" s="362"/>
      <c r="J113" s="364" t="s">
        <v>622</v>
      </c>
      <c r="K113" s="364">
        <v>1</v>
      </c>
      <c r="L113" s="364">
        <v>3</v>
      </c>
      <c r="M113" s="376">
        <v>6</v>
      </c>
    </row>
    <row r="114" spans="2:13" ht="13.5" thickBot="1" x14ac:dyDescent="0.25">
      <c r="B114" s="373">
        <v>36711</v>
      </c>
      <c r="C114" s="365" t="s">
        <v>522</v>
      </c>
      <c r="D114" s="366" t="s">
        <v>654</v>
      </c>
      <c r="E114" s="365" t="s">
        <v>506</v>
      </c>
      <c r="F114" s="367">
        <v>3960</v>
      </c>
      <c r="G114" s="365"/>
      <c r="H114" s="367">
        <v>10</v>
      </c>
      <c r="I114" s="365"/>
      <c r="J114" s="367" t="s">
        <v>510</v>
      </c>
      <c r="K114" s="367">
        <v>0</v>
      </c>
      <c r="L114" s="367">
        <v>3</v>
      </c>
      <c r="M114" s="374">
        <v>6</v>
      </c>
    </row>
    <row r="115" spans="2:13" ht="13.5" thickBot="1" x14ac:dyDescent="0.25">
      <c r="B115" s="375">
        <v>36713</v>
      </c>
      <c r="C115" s="362" t="s">
        <v>511</v>
      </c>
      <c r="D115" s="363" t="s">
        <v>655</v>
      </c>
      <c r="E115" s="362" t="s">
        <v>506</v>
      </c>
      <c r="F115" s="364">
        <v>1450</v>
      </c>
      <c r="G115" s="362"/>
      <c r="H115" s="364">
        <v>10</v>
      </c>
      <c r="I115" s="362"/>
      <c r="J115" s="364" t="s">
        <v>510</v>
      </c>
      <c r="K115" s="364">
        <v>0</v>
      </c>
      <c r="L115" s="364">
        <v>2</v>
      </c>
      <c r="M115" s="376">
        <v>4</v>
      </c>
    </row>
    <row r="116" spans="2:13" ht="13.5" thickBot="1" x14ac:dyDescent="0.25">
      <c r="B116" s="373">
        <v>36716</v>
      </c>
      <c r="C116" s="365" t="s">
        <v>520</v>
      </c>
      <c r="D116" s="366" t="s">
        <v>656</v>
      </c>
      <c r="E116" s="365" t="s">
        <v>506</v>
      </c>
      <c r="F116" s="367">
        <v>1014</v>
      </c>
      <c r="G116" s="365"/>
      <c r="H116" s="367">
        <v>10</v>
      </c>
      <c r="I116" s="365"/>
      <c r="J116" s="367" t="s">
        <v>510</v>
      </c>
      <c r="K116" s="367">
        <v>1</v>
      </c>
      <c r="L116" s="367">
        <v>3</v>
      </c>
      <c r="M116" s="374">
        <v>5</v>
      </c>
    </row>
    <row r="117" spans="2:13" ht="13.5" thickBot="1" x14ac:dyDescent="0.25">
      <c r="B117" s="375">
        <v>36718</v>
      </c>
      <c r="C117" s="362" t="s">
        <v>532</v>
      </c>
      <c r="D117" s="363" t="s">
        <v>657</v>
      </c>
      <c r="E117" s="362" t="s">
        <v>506</v>
      </c>
      <c r="F117" s="364">
        <v>2405</v>
      </c>
      <c r="G117" s="362" t="s">
        <v>620</v>
      </c>
      <c r="H117" s="364">
        <v>7</v>
      </c>
      <c r="I117" s="362"/>
      <c r="J117" s="364" t="s">
        <v>510</v>
      </c>
      <c r="K117" s="364">
        <v>0</v>
      </c>
      <c r="L117" s="364">
        <v>2</v>
      </c>
      <c r="M117" s="376">
        <v>6</v>
      </c>
    </row>
    <row r="118" spans="2:13" ht="13.5" thickBot="1" x14ac:dyDescent="0.25">
      <c r="B118" s="373">
        <v>36720</v>
      </c>
      <c r="C118" s="365" t="s">
        <v>630</v>
      </c>
      <c r="D118" s="366" t="s">
        <v>658</v>
      </c>
      <c r="E118" s="365" t="s">
        <v>506</v>
      </c>
      <c r="F118" s="367">
        <v>1025</v>
      </c>
      <c r="G118" s="365" t="s">
        <v>620</v>
      </c>
      <c r="H118" s="367">
        <v>6</v>
      </c>
      <c r="I118" s="365"/>
      <c r="J118" s="367" t="s">
        <v>507</v>
      </c>
      <c r="K118" s="367">
        <v>0</v>
      </c>
      <c r="L118" s="367">
        <v>5</v>
      </c>
      <c r="M118" s="374">
        <v>7</v>
      </c>
    </row>
    <row r="119" spans="2:13" ht="13.5" thickBot="1" x14ac:dyDescent="0.25">
      <c r="B119" s="375">
        <v>36723</v>
      </c>
      <c r="C119" s="362" t="s">
        <v>633</v>
      </c>
      <c r="D119" s="363" t="s">
        <v>659</v>
      </c>
      <c r="E119" s="362" t="s">
        <v>506</v>
      </c>
      <c r="F119" s="364">
        <v>458</v>
      </c>
      <c r="G119" s="362"/>
      <c r="H119" s="364">
        <v>10</v>
      </c>
      <c r="I119" s="362"/>
      <c r="J119" s="364" t="s">
        <v>507</v>
      </c>
      <c r="K119" s="364">
        <v>1</v>
      </c>
      <c r="L119" s="364">
        <v>2</v>
      </c>
      <c r="M119" s="376">
        <v>6</v>
      </c>
    </row>
    <row r="120" spans="2:13" ht="13.5" thickBot="1" x14ac:dyDescent="0.25">
      <c r="B120" s="373">
        <v>36725</v>
      </c>
      <c r="C120" s="365" t="s">
        <v>552</v>
      </c>
      <c r="D120" s="366" t="s">
        <v>660</v>
      </c>
      <c r="E120" s="365" t="s">
        <v>506</v>
      </c>
      <c r="F120" s="367">
        <v>1265</v>
      </c>
      <c r="G120" s="365" t="s">
        <v>620</v>
      </c>
      <c r="H120" s="367">
        <v>6</v>
      </c>
      <c r="I120" s="365"/>
      <c r="J120" s="367" t="s">
        <v>507</v>
      </c>
      <c r="K120" s="367">
        <v>0</v>
      </c>
      <c r="L120" s="367">
        <v>3</v>
      </c>
      <c r="M120" s="374">
        <v>6</v>
      </c>
    </row>
    <row r="121" spans="2:13" ht="13.5" thickBot="1" x14ac:dyDescent="0.25">
      <c r="B121" s="375">
        <v>36727</v>
      </c>
      <c r="C121" s="362" t="s">
        <v>545</v>
      </c>
      <c r="D121" s="363" t="s">
        <v>661</v>
      </c>
      <c r="E121" s="362" t="s">
        <v>506</v>
      </c>
      <c r="F121" s="364">
        <v>1512</v>
      </c>
      <c r="G121" s="362" t="s">
        <v>620</v>
      </c>
      <c r="H121" s="364">
        <v>6</v>
      </c>
      <c r="I121" s="362"/>
      <c r="J121" s="364" t="s">
        <v>510</v>
      </c>
      <c r="K121" s="364">
        <v>0</v>
      </c>
      <c r="L121" s="364">
        <v>4</v>
      </c>
      <c r="M121" s="376">
        <v>8</v>
      </c>
    </row>
    <row r="122" spans="2:13" ht="13.5" thickBot="1" x14ac:dyDescent="0.25">
      <c r="B122" s="373">
        <v>36730</v>
      </c>
      <c r="C122" s="365" t="s">
        <v>543</v>
      </c>
      <c r="D122" s="366" t="s">
        <v>662</v>
      </c>
      <c r="E122" s="365" t="s">
        <v>506</v>
      </c>
      <c r="F122" s="367">
        <v>2565</v>
      </c>
      <c r="G122" s="365" t="s">
        <v>620</v>
      </c>
      <c r="H122" s="367">
        <v>6</v>
      </c>
      <c r="I122" s="365"/>
      <c r="J122" s="367" t="s">
        <v>507</v>
      </c>
      <c r="K122" s="367">
        <v>1</v>
      </c>
      <c r="L122" s="367">
        <v>2</v>
      </c>
      <c r="M122" s="374">
        <v>8</v>
      </c>
    </row>
    <row r="123" spans="2:13" ht="13.5" thickBot="1" x14ac:dyDescent="0.25">
      <c r="B123" s="375">
        <v>36734</v>
      </c>
      <c r="C123" s="362" t="s">
        <v>522</v>
      </c>
      <c r="D123" s="363" t="s">
        <v>663</v>
      </c>
      <c r="E123" s="362" t="s">
        <v>506</v>
      </c>
      <c r="F123" s="364">
        <v>3270</v>
      </c>
      <c r="G123" s="362" t="s">
        <v>620</v>
      </c>
      <c r="H123" s="364">
        <v>6</v>
      </c>
      <c r="I123" s="362"/>
      <c r="J123" s="364" t="s">
        <v>510</v>
      </c>
      <c r="K123" s="364">
        <v>1</v>
      </c>
      <c r="L123" s="364">
        <v>2</v>
      </c>
      <c r="M123" s="376">
        <v>5</v>
      </c>
    </row>
    <row r="124" spans="2:13" ht="13.5" thickBot="1" x14ac:dyDescent="0.25">
      <c r="B124" s="373">
        <v>36737</v>
      </c>
      <c r="C124" s="365" t="s">
        <v>608</v>
      </c>
      <c r="D124" s="366" t="s">
        <v>664</v>
      </c>
      <c r="E124" s="365" t="s">
        <v>506</v>
      </c>
      <c r="F124" s="367">
        <v>1050</v>
      </c>
      <c r="G124" s="365" t="s">
        <v>620</v>
      </c>
      <c r="H124" s="367">
        <v>6</v>
      </c>
      <c r="I124" s="365"/>
      <c r="J124" s="367" t="s">
        <v>622</v>
      </c>
      <c r="K124" s="367">
        <v>1</v>
      </c>
      <c r="L124" s="367">
        <v>5</v>
      </c>
      <c r="M124" s="374">
        <v>7</v>
      </c>
    </row>
    <row r="125" spans="2:13" ht="13.5" thickBot="1" x14ac:dyDescent="0.25">
      <c r="B125" s="375">
        <v>36739</v>
      </c>
      <c r="C125" s="362" t="s">
        <v>606</v>
      </c>
      <c r="D125" s="363" t="s">
        <v>665</v>
      </c>
      <c r="E125" s="362" t="s">
        <v>506</v>
      </c>
      <c r="F125" s="364">
        <v>630</v>
      </c>
      <c r="G125" s="362" t="s">
        <v>620</v>
      </c>
      <c r="H125" s="364">
        <v>6</v>
      </c>
      <c r="I125" s="362"/>
      <c r="J125" s="364" t="s">
        <v>507</v>
      </c>
      <c r="K125" s="364">
        <v>2</v>
      </c>
      <c r="L125" s="364">
        <v>8</v>
      </c>
      <c r="M125" s="376">
        <v>10</v>
      </c>
    </row>
    <row r="126" spans="2:13" ht="13.5" thickBot="1" x14ac:dyDescent="0.25">
      <c r="B126" s="377">
        <v>36740</v>
      </c>
      <c r="C126" s="378" t="s">
        <v>528</v>
      </c>
      <c r="D126" s="379" t="s">
        <v>666</v>
      </c>
      <c r="E126" s="378" t="s">
        <v>506</v>
      </c>
      <c r="F126" s="380">
        <v>2011</v>
      </c>
      <c r="G126" s="378" t="s">
        <v>620</v>
      </c>
      <c r="H126" s="380">
        <v>6</v>
      </c>
      <c r="I126" s="378"/>
      <c r="J126" s="380" t="s">
        <v>510</v>
      </c>
      <c r="K126" s="380">
        <v>0</v>
      </c>
      <c r="L126" s="380">
        <v>3</v>
      </c>
      <c r="M126" s="381">
        <v>7</v>
      </c>
    </row>
    <row r="127" spans="2:13" ht="13.5" thickTop="1" x14ac:dyDescent="0.2">
      <c r="B127" s="383"/>
    </row>
    <row r="128" spans="2:13" x14ac:dyDescent="0.2">
      <c r="B128" s="383"/>
    </row>
    <row r="129" spans="2:13" x14ac:dyDescent="0.2">
      <c r="B129" s="383"/>
    </row>
    <row r="130" spans="2:13" ht="15" x14ac:dyDescent="0.2">
      <c r="B130" s="384" t="s">
        <v>669</v>
      </c>
    </row>
    <row r="131" spans="2:13" x14ac:dyDescent="0.2">
      <c r="B131" s="383"/>
    </row>
    <row r="132" spans="2:13" ht="13.5" thickBot="1" x14ac:dyDescent="0.25">
      <c r="B132" s="385" t="s">
        <v>555</v>
      </c>
    </row>
    <row r="133" spans="2:13" ht="14.25" thickTop="1" thickBot="1" x14ac:dyDescent="0.25">
      <c r="B133" s="386" t="s">
        <v>556</v>
      </c>
      <c r="C133" s="387" t="s">
        <v>9</v>
      </c>
      <c r="D133" s="387" t="s">
        <v>557</v>
      </c>
      <c r="E133" s="387" t="s">
        <v>38</v>
      </c>
      <c r="F133" s="387" t="s">
        <v>558</v>
      </c>
      <c r="G133" s="387" t="s">
        <v>559</v>
      </c>
      <c r="H133" s="387" t="s">
        <v>560</v>
      </c>
      <c r="I133" s="387" t="s">
        <v>561</v>
      </c>
      <c r="J133" s="387" t="s">
        <v>562</v>
      </c>
      <c r="K133" s="387" t="s">
        <v>563</v>
      </c>
      <c r="L133" s="387" t="s">
        <v>17</v>
      </c>
      <c r="M133" s="388" t="s">
        <v>564</v>
      </c>
    </row>
    <row r="134" spans="2:13" ht="14.25" thickTop="1" thickBot="1" x14ac:dyDescent="0.25">
      <c r="B134" s="373">
        <v>36292</v>
      </c>
      <c r="C134" s="365" t="s">
        <v>670</v>
      </c>
      <c r="D134" s="366" t="s">
        <v>671</v>
      </c>
      <c r="E134" s="365" t="s">
        <v>672</v>
      </c>
      <c r="F134" s="367">
        <v>589</v>
      </c>
      <c r="G134" s="365" t="s">
        <v>587</v>
      </c>
      <c r="H134" s="367">
        <v>3</v>
      </c>
      <c r="I134" s="365"/>
      <c r="J134" s="367" t="s">
        <v>510</v>
      </c>
      <c r="K134" s="367">
        <v>0</v>
      </c>
      <c r="L134" s="367">
        <v>4</v>
      </c>
      <c r="M134" s="374">
        <v>7</v>
      </c>
    </row>
    <row r="135" spans="2:13" ht="13.5" thickBot="1" x14ac:dyDescent="0.25">
      <c r="B135" s="375">
        <v>36296</v>
      </c>
      <c r="C135" s="362" t="s">
        <v>673</v>
      </c>
      <c r="D135" s="363" t="s">
        <v>674</v>
      </c>
      <c r="E135" s="362" t="s">
        <v>672</v>
      </c>
      <c r="F135" s="364">
        <v>523</v>
      </c>
      <c r="G135" s="362"/>
      <c r="H135" s="364">
        <v>11</v>
      </c>
      <c r="I135" s="362"/>
      <c r="J135" s="364" t="s">
        <v>510</v>
      </c>
      <c r="K135" s="364">
        <v>2</v>
      </c>
      <c r="L135" s="364">
        <v>5</v>
      </c>
      <c r="M135" s="376">
        <v>7</v>
      </c>
    </row>
    <row r="136" spans="2:13" ht="13.5" thickBot="1" x14ac:dyDescent="0.25">
      <c r="B136" s="373">
        <v>36298</v>
      </c>
      <c r="C136" s="365" t="s">
        <v>532</v>
      </c>
      <c r="D136" s="366" t="s">
        <v>675</v>
      </c>
      <c r="E136" s="365" t="s">
        <v>672</v>
      </c>
      <c r="F136" s="367">
        <v>2058</v>
      </c>
      <c r="G136" s="365"/>
      <c r="H136" s="367">
        <v>11</v>
      </c>
      <c r="I136" s="365"/>
      <c r="J136" s="367" t="s">
        <v>510</v>
      </c>
      <c r="K136" s="367">
        <v>0</v>
      </c>
      <c r="L136" s="367">
        <v>1</v>
      </c>
      <c r="M136" s="374">
        <v>6</v>
      </c>
    </row>
    <row r="137" spans="2:13" ht="13.5" thickBot="1" x14ac:dyDescent="0.25">
      <c r="B137" s="375">
        <v>36300</v>
      </c>
      <c r="C137" s="362" t="s">
        <v>676</v>
      </c>
      <c r="D137" s="363" t="s">
        <v>677</v>
      </c>
      <c r="E137" s="362" t="s">
        <v>672</v>
      </c>
      <c r="F137" s="364">
        <v>1398</v>
      </c>
      <c r="G137" s="362"/>
      <c r="H137" s="364">
        <v>11</v>
      </c>
      <c r="I137" s="362"/>
      <c r="J137" s="364" t="s">
        <v>510</v>
      </c>
      <c r="K137" s="364">
        <v>0</v>
      </c>
      <c r="L137" s="364">
        <v>1</v>
      </c>
      <c r="M137" s="376">
        <v>4</v>
      </c>
    </row>
    <row r="138" spans="2:13" ht="13.5" thickBot="1" x14ac:dyDescent="0.25">
      <c r="B138" s="373">
        <v>36304</v>
      </c>
      <c r="C138" s="365" t="s">
        <v>678</v>
      </c>
      <c r="D138" s="366" t="s">
        <v>679</v>
      </c>
      <c r="E138" s="365" t="s">
        <v>672</v>
      </c>
      <c r="F138" s="367">
        <v>1523</v>
      </c>
      <c r="G138" s="365"/>
      <c r="H138" s="367">
        <v>11</v>
      </c>
      <c r="I138" s="365"/>
      <c r="J138" s="367" t="s">
        <v>510</v>
      </c>
      <c r="K138" s="367">
        <v>2</v>
      </c>
      <c r="L138" s="367">
        <v>4</v>
      </c>
      <c r="M138" s="374">
        <v>6</v>
      </c>
    </row>
    <row r="139" spans="2:13" ht="13.5" thickBot="1" x14ac:dyDescent="0.25">
      <c r="B139" s="375">
        <v>36305</v>
      </c>
      <c r="C139" s="362" t="s">
        <v>530</v>
      </c>
      <c r="D139" s="363" t="s">
        <v>680</v>
      </c>
      <c r="E139" s="362" t="s">
        <v>672</v>
      </c>
      <c r="F139" s="364">
        <v>2045</v>
      </c>
      <c r="G139" s="362"/>
      <c r="H139" s="364">
        <v>11</v>
      </c>
      <c r="I139" s="362"/>
      <c r="J139" s="364" t="s">
        <v>510</v>
      </c>
      <c r="K139" s="364">
        <v>0</v>
      </c>
      <c r="L139" s="364">
        <v>1</v>
      </c>
      <c r="M139" s="376">
        <v>1</v>
      </c>
    </row>
    <row r="140" spans="2:13" ht="13.5" thickBot="1" x14ac:dyDescent="0.25">
      <c r="B140" s="373">
        <v>36310</v>
      </c>
      <c r="C140" s="365" t="s">
        <v>681</v>
      </c>
      <c r="D140" s="366" t="s">
        <v>682</v>
      </c>
      <c r="E140" s="365" t="s">
        <v>672</v>
      </c>
      <c r="F140" s="367">
        <v>574</v>
      </c>
      <c r="G140" s="365"/>
      <c r="H140" s="367">
        <v>11</v>
      </c>
      <c r="I140" s="365"/>
      <c r="J140" s="367" t="s">
        <v>510</v>
      </c>
      <c r="K140" s="367">
        <v>2</v>
      </c>
      <c r="L140" s="367">
        <v>6</v>
      </c>
      <c r="M140" s="374">
        <v>6</v>
      </c>
    </row>
    <row r="141" spans="2:13" ht="13.5" thickBot="1" x14ac:dyDescent="0.25">
      <c r="B141" s="375">
        <v>36312</v>
      </c>
      <c r="C141" s="362" t="s">
        <v>683</v>
      </c>
      <c r="D141" s="363" t="s">
        <v>684</v>
      </c>
      <c r="E141" s="362" t="s">
        <v>672</v>
      </c>
      <c r="F141" s="364">
        <v>880</v>
      </c>
      <c r="G141" s="362"/>
      <c r="H141" s="364">
        <v>11</v>
      </c>
      <c r="I141" s="362"/>
      <c r="J141" s="364" t="s">
        <v>507</v>
      </c>
      <c r="K141" s="364">
        <v>2</v>
      </c>
      <c r="L141" s="364">
        <v>4</v>
      </c>
      <c r="M141" s="376">
        <v>7</v>
      </c>
    </row>
    <row r="142" spans="2:13" ht="13.5" thickBot="1" x14ac:dyDescent="0.25">
      <c r="B142" s="373">
        <v>36314</v>
      </c>
      <c r="C142" s="365" t="s">
        <v>532</v>
      </c>
      <c r="D142" s="366" t="s">
        <v>685</v>
      </c>
      <c r="E142" s="365" t="s">
        <v>672</v>
      </c>
      <c r="F142" s="367">
        <v>3374</v>
      </c>
      <c r="G142" s="365"/>
      <c r="H142" s="367">
        <v>11</v>
      </c>
      <c r="I142" s="365"/>
      <c r="J142" s="367" t="s">
        <v>510</v>
      </c>
      <c r="K142" s="367">
        <v>1</v>
      </c>
      <c r="L142" s="367">
        <v>0</v>
      </c>
      <c r="M142" s="374">
        <v>4</v>
      </c>
    </row>
    <row r="143" spans="2:13" ht="13.5" thickBot="1" x14ac:dyDescent="0.25">
      <c r="B143" s="375">
        <v>36317</v>
      </c>
      <c r="C143" s="362" t="s">
        <v>686</v>
      </c>
      <c r="D143" s="363" t="s">
        <v>687</v>
      </c>
      <c r="E143" s="362" t="s">
        <v>672</v>
      </c>
      <c r="F143" s="364">
        <v>1300</v>
      </c>
      <c r="G143" s="362"/>
      <c r="H143" s="364">
        <v>11</v>
      </c>
      <c r="I143" s="362"/>
      <c r="J143" s="364" t="s">
        <v>591</v>
      </c>
      <c r="K143" s="364">
        <v>3</v>
      </c>
      <c r="L143" s="364">
        <v>8</v>
      </c>
      <c r="M143" s="376">
        <v>6</v>
      </c>
    </row>
    <row r="144" spans="2:13" ht="13.5" thickBot="1" x14ac:dyDescent="0.25">
      <c r="B144" s="373">
        <v>36319</v>
      </c>
      <c r="C144" s="365" t="s">
        <v>688</v>
      </c>
      <c r="D144" s="366" t="s">
        <v>689</v>
      </c>
      <c r="E144" s="365" t="s">
        <v>672</v>
      </c>
      <c r="F144" s="367">
        <v>4236</v>
      </c>
      <c r="G144" s="365"/>
      <c r="H144" s="367">
        <v>11</v>
      </c>
      <c r="I144" s="365"/>
      <c r="J144" s="367" t="s">
        <v>510</v>
      </c>
      <c r="K144" s="367">
        <v>1</v>
      </c>
      <c r="L144" s="367">
        <v>3</v>
      </c>
      <c r="M144" s="374">
        <v>7</v>
      </c>
    </row>
    <row r="145" spans="2:13" ht="13.5" thickBot="1" x14ac:dyDescent="0.25">
      <c r="B145" s="375">
        <v>36323</v>
      </c>
      <c r="C145" s="362" t="s">
        <v>690</v>
      </c>
      <c r="D145" s="363" t="s">
        <v>691</v>
      </c>
      <c r="E145" s="362" t="s">
        <v>672</v>
      </c>
      <c r="F145" s="364">
        <v>418</v>
      </c>
      <c r="G145" s="362"/>
      <c r="H145" s="364">
        <v>11</v>
      </c>
      <c r="I145" s="362"/>
      <c r="J145" s="364" t="s">
        <v>510</v>
      </c>
      <c r="K145" s="364">
        <v>2</v>
      </c>
      <c r="L145" s="364">
        <v>2</v>
      </c>
      <c r="M145" s="376">
        <v>6</v>
      </c>
    </row>
    <row r="146" spans="2:13" ht="13.5" thickBot="1" x14ac:dyDescent="0.25">
      <c r="B146" s="373">
        <v>36324</v>
      </c>
      <c r="C146" s="365" t="s">
        <v>692</v>
      </c>
      <c r="D146" s="366" t="s">
        <v>693</v>
      </c>
      <c r="E146" s="365" t="s">
        <v>672</v>
      </c>
      <c r="F146" s="367">
        <v>1816</v>
      </c>
      <c r="G146" s="365"/>
      <c r="H146" s="367">
        <v>11</v>
      </c>
      <c r="I146" s="365"/>
      <c r="J146" s="367" t="s">
        <v>510</v>
      </c>
      <c r="K146" s="367">
        <v>1</v>
      </c>
      <c r="L146" s="367">
        <v>3</v>
      </c>
      <c r="M146" s="374">
        <v>7</v>
      </c>
    </row>
    <row r="147" spans="2:13" ht="13.5" thickBot="1" x14ac:dyDescent="0.25">
      <c r="B147" s="375">
        <v>36328</v>
      </c>
      <c r="C147" s="362" t="s">
        <v>694</v>
      </c>
      <c r="D147" s="363" t="s">
        <v>695</v>
      </c>
      <c r="E147" s="362" t="s">
        <v>672</v>
      </c>
      <c r="F147" s="364">
        <v>1150</v>
      </c>
      <c r="G147" s="362"/>
      <c r="H147" s="364">
        <v>11</v>
      </c>
      <c r="I147" s="362"/>
      <c r="J147" s="364" t="s">
        <v>510</v>
      </c>
      <c r="K147" s="364">
        <v>3</v>
      </c>
      <c r="L147" s="364">
        <v>3</v>
      </c>
      <c r="M147" s="376">
        <v>5</v>
      </c>
    </row>
    <row r="148" spans="2:13" ht="13.5" thickBot="1" x14ac:dyDescent="0.25">
      <c r="B148" s="373">
        <v>36331</v>
      </c>
      <c r="C148" s="365" t="s">
        <v>696</v>
      </c>
      <c r="D148" s="366" t="s">
        <v>677</v>
      </c>
      <c r="E148" s="365" t="s">
        <v>672</v>
      </c>
      <c r="F148" s="367">
        <v>1125</v>
      </c>
      <c r="G148" s="365"/>
      <c r="H148" s="367">
        <v>11</v>
      </c>
      <c r="I148" s="365"/>
      <c r="J148" s="367" t="s">
        <v>510</v>
      </c>
      <c r="K148" s="367">
        <v>0</v>
      </c>
      <c r="L148" s="367">
        <v>2</v>
      </c>
      <c r="M148" s="374">
        <v>3</v>
      </c>
    </row>
    <row r="149" spans="2:13" ht="13.5" thickBot="1" x14ac:dyDescent="0.25">
      <c r="B149" s="375">
        <v>36342</v>
      </c>
      <c r="C149" s="362" t="s">
        <v>676</v>
      </c>
      <c r="D149" s="363" t="s">
        <v>697</v>
      </c>
      <c r="E149" s="362" t="s">
        <v>672</v>
      </c>
      <c r="F149" s="364">
        <v>1427</v>
      </c>
      <c r="G149" s="362"/>
      <c r="H149" s="364">
        <v>11</v>
      </c>
      <c r="I149" s="362"/>
      <c r="J149" s="364" t="s">
        <v>510</v>
      </c>
      <c r="K149" s="364">
        <v>1</v>
      </c>
      <c r="L149" s="364">
        <v>5</v>
      </c>
      <c r="M149" s="376">
        <v>6</v>
      </c>
    </row>
    <row r="150" spans="2:13" ht="13.5" thickBot="1" x14ac:dyDescent="0.25">
      <c r="B150" s="373">
        <v>36377</v>
      </c>
      <c r="C150" s="365" t="s">
        <v>698</v>
      </c>
      <c r="D150" s="366" t="s">
        <v>699</v>
      </c>
      <c r="E150" s="365" t="s">
        <v>672</v>
      </c>
      <c r="F150" s="367">
        <v>512</v>
      </c>
      <c r="G150" s="365" t="s">
        <v>587</v>
      </c>
      <c r="H150" s="367">
        <v>2</v>
      </c>
      <c r="I150" s="365" t="s">
        <v>61</v>
      </c>
      <c r="J150" s="367" t="s">
        <v>507</v>
      </c>
      <c r="K150" s="367">
        <v>1</v>
      </c>
      <c r="L150" s="367">
        <v>6</v>
      </c>
      <c r="M150" s="374">
        <v>9</v>
      </c>
    </row>
    <row r="151" spans="2:13" ht="13.5" thickBot="1" x14ac:dyDescent="0.25">
      <c r="B151" s="389">
        <v>36380</v>
      </c>
      <c r="C151" s="390" t="s">
        <v>700</v>
      </c>
      <c r="D151" s="391" t="s">
        <v>701</v>
      </c>
      <c r="E151" s="390" t="s">
        <v>672</v>
      </c>
      <c r="F151" s="392">
        <v>1327</v>
      </c>
      <c r="G151" s="390" t="s">
        <v>587</v>
      </c>
      <c r="H151" s="392">
        <v>2</v>
      </c>
      <c r="I151" s="390"/>
      <c r="J151" s="392" t="s">
        <v>510</v>
      </c>
      <c r="K151" s="392">
        <v>3</v>
      </c>
      <c r="L151" s="392">
        <v>2</v>
      </c>
      <c r="M151" s="393">
        <v>7</v>
      </c>
    </row>
    <row r="152" spans="2:13" ht="13.5" thickTop="1" x14ac:dyDescent="0.2">
      <c r="B152" s="383"/>
    </row>
    <row r="153" spans="2:13" x14ac:dyDescent="0.2">
      <c r="B153" s="383"/>
    </row>
    <row r="154" spans="2:13" ht="15" x14ac:dyDescent="0.2">
      <c r="B154" s="384" t="s">
        <v>703</v>
      </c>
    </row>
    <row r="155" spans="2:13" x14ac:dyDescent="0.2">
      <c r="B155" s="383"/>
    </row>
    <row r="156" spans="2:13" ht="13.5" thickBot="1" x14ac:dyDescent="0.25">
      <c r="B156" s="385" t="s">
        <v>555</v>
      </c>
    </row>
    <row r="157" spans="2:13" ht="14.25" thickTop="1" thickBot="1" x14ac:dyDescent="0.25">
      <c r="B157" s="386" t="s">
        <v>556</v>
      </c>
      <c r="C157" s="387" t="s">
        <v>9</v>
      </c>
      <c r="D157" s="387" t="s">
        <v>557</v>
      </c>
      <c r="E157" s="387" t="s">
        <v>38</v>
      </c>
      <c r="F157" s="387" t="s">
        <v>558</v>
      </c>
      <c r="G157" s="387" t="s">
        <v>559</v>
      </c>
      <c r="H157" s="387" t="s">
        <v>560</v>
      </c>
      <c r="I157" s="387" t="s">
        <v>561</v>
      </c>
      <c r="J157" s="387" t="s">
        <v>562</v>
      </c>
      <c r="K157" s="387" t="s">
        <v>563</v>
      </c>
      <c r="L157" s="387" t="s">
        <v>17</v>
      </c>
      <c r="M157" s="388" t="s">
        <v>564</v>
      </c>
    </row>
    <row r="158" spans="2:13" ht="14.25" thickTop="1" thickBot="1" x14ac:dyDescent="0.25">
      <c r="B158" s="375">
        <v>35925</v>
      </c>
      <c r="C158" s="362" t="s">
        <v>692</v>
      </c>
      <c r="D158" s="363" t="s">
        <v>704</v>
      </c>
      <c r="E158" s="362" t="s">
        <v>672</v>
      </c>
      <c r="F158" s="364">
        <v>3411</v>
      </c>
      <c r="G158" s="362" t="s">
        <v>587</v>
      </c>
      <c r="H158" s="364">
        <v>2</v>
      </c>
      <c r="I158" s="362"/>
      <c r="J158" s="364" t="s">
        <v>510</v>
      </c>
      <c r="K158" s="364">
        <v>1</v>
      </c>
      <c r="L158" s="364">
        <v>5</v>
      </c>
      <c r="M158" s="376">
        <v>7</v>
      </c>
    </row>
    <row r="159" spans="2:13" ht="13.5" thickBot="1" x14ac:dyDescent="0.25">
      <c r="B159" s="373">
        <v>35927</v>
      </c>
      <c r="C159" s="365" t="s">
        <v>705</v>
      </c>
      <c r="D159" s="366" t="s">
        <v>706</v>
      </c>
      <c r="E159" s="365" t="s">
        <v>672</v>
      </c>
      <c r="F159" s="367">
        <v>1495</v>
      </c>
      <c r="G159" s="365" t="s">
        <v>587</v>
      </c>
      <c r="H159" s="367">
        <v>2</v>
      </c>
      <c r="I159" s="365"/>
      <c r="J159" s="367" t="s">
        <v>510</v>
      </c>
      <c r="K159" s="367">
        <v>1</v>
      </c>
      <c r="L159" s="367">
        <v>6</v>
      </c>
      <c r="M159" s="374">
        <v>8</v>
      </c>
    </row>
    <row r="160" spans="2:13" ht="13.5" thickBot="1" x14ac:dyDescent="0.25">
      <c r="B160" s="375">
        <v>35928</v>
      </c>
      <c r="C160" s="362" t="s">
        <v>707</v>
      </c>
      <c r="D160" s="363" t="s">
        <v>708</v>
      </c>
      <c r="E160" s="362" t="s">
        <v>672</v>
      </c>
      <c r="F160" s="364">
        <v>1020</v>
      </c>
      <c r="G160" s="362" t="s">
        <v>587</v>
      </c>
      <c r="H160" s="364">
        <v>2</v>
      </c>
      <c r="I160" s="362"/>
      <c r="J160" s="364" t="s">
        <v>510</v>
      </c>
      <c r="K160" s="364">
        <v>2</v>
      </c>
      <c r="L160" s="364">
        <v>6</v>
      </c>
      <c r="M160" s="376">
        <v>8</v>
      </c>
    </row>
    <row r="161" spans="2:13" ht="13.5" thickBot="1" x14ac:dyDescent="0.25">
      <c r="B161" s="373">
        <v>35932</v>
      </c>
      <c r="C161" s="365" t="s">
        <v>709</v>
      </c>
      <c r="D161" s="366" t="s">
        <v>710</v>
      </c>
      <c r="E161" s="365" t="s">
        <v>672</v>
      </c>
      <c r="F161" s="367">
        <v>1261</v>
      </c>
      <c r="G161" s="365" t="s">
        <v>587</v>
      </c>
      <c r="H161" s="367">
        <v>2</v>
      </c>
      <c r="I161" s="365"/>
      <c r="J161" s="367" t="s">
        <v>547</v>
      </c>
      <c r="K161" s="367">
        <v>3</v>
      </c>
      <c r="L161" s="367">
        <v>8</v>
      </c>
      <c r="M161" s="374">
        <v>7</v>
      </c>
    </row>
    <row r="162" spans="2:13" ht="13.5" thickBot="1" x14ac:dyDescent="0.25">
      <c r="B162" s="375">
        <v>35936</v>
      </c>
      <c r="C162" s="362" t="s">
        <v>683</v>
      </c>
      <c r="D162" s="363" t="s">
        <v>711</v>
      </c>
      <c r="E162" s="362" t="s">
        <v>672</v>
      </c>
      <c r="F162" s="364">
        <v>1157</v>
      </c>
      <c r="G162" s="362" t="s">
        <v>587</v>
      </c>
      <c r="H162" s="364">
        <v>2</v>
      </c>
      <c r="I162" s="362"/>
      <c r="J162" s="364" t="s">
        <v>622</v>
      </c>
      <c r="K162" s="364">
        <v>2</v>
      </c>
      <c r="L162" s="364">
        <v>5</v>
      </c>
      <c r="M162" s="376">
        <v>8</v>
      </c>
    </row>
    <row r="163" spans="2:13" ht="13.5" thickBot="1" x14ac:dyDescent="0.25">
      <c r="B163" s="373">
        <v>35939</v>
      </c>
      <c r="C163" s="365" t="s">
        <v>688</v>
      </c>
      <c r="D163" s="366" t="s">
        <v>601</v>
      </c>
      <c r="E163" s="365" t="s">
        <v>672</v>
      </c>
      <c r="F163" s="367">
        <v>1050</v>
      </c>
      <c r="G163" s="365" t="s">
        <v>587</v>
      </c>
      <c r="H163" s="367">
        <v>2</v>
      </c>
      <c r="I163" s="365"/>
      <c r="J163" s="367" t="s">
        <v>510</v>
      </c>
      <c r="K163" s="367">
        <v>1</v>
      </c>
      <c r="L163" s="367">
        <v>7</v>
      </c>
      <c r="M163" s="374">
        <v>9</v>
      </c>
    </row>
    <row r="164" spans="2:13" ht="13.5" thickBot="1" x14ac:dyDescent="0.25">
      <c r="B164" s="375">
        <v>35943</v>
      </c>
      <c r="C164" s="362" t="s">
        <v>532</v>
      </c>
      <c r="D164" s="363" t="s">
        <v>712</v>
      </c>
      <c r="E164" s="362" t="s">
        <v>672</v>
      </c>
      <c r="F164" s="364">
        <v>4056</v>
      </c>
      <c r="G164" s="362" t="s">
        <v>587</v>
      </c>
      <c r="H164" s="364">
        <v>2</v>
      </c>
      <c r="I164" s="362"/>
      <c r="J164" s="364" t="s">
        <v>510</v>
      </c>
      <c r="K164" s="364">
        <v>1</v>
      </c>
      <c r="L164" s="364">
        <v>6</v>
      </c>
      <c r="M164" s="376">
        <v>8</v>
      </c>
    </row>
    <row r="165" spans="2:13" ht="13.5" thickBot="1" x14ac:dyDescent="0.25">
      <c r="B165" s="373">
        <v>35946</v>
      </c>
      <c r="C165" s="365" t="s">
        <v>702</v>
      </c>
      <c r="D165" s="366" t="s">
        <v>713</v>
      </c>
      <c r="E165" s="365" t="s">
        <v>672</v>
      </c>
      <c r="F165" s="367">
        <v>1543</v>
      </c>
      <c r="G165" s="365" t="s">
        <v>587</v>
      </c>
      <c r="H165" s="367">
        <v>2</v>
      </c>
      <c r="I165" s="365"/>
      <c r="J165" s="367" t="s">
        <v>510</v>
      </c>
      <c r="K165" s="367">
        <v>1</v>
      </c>
      <c r="L165" s="367">
        <v>2</v>
      </c>
      <c r="M165" s="374">
        <v>7</v>
      </c>
    </row>
    <row r="166" spans="2:13" ht="13.5" thickBot="1" x14ac:dyDescent="0.25">
      <c r="B166" s="375">
        <v>35950</v>
      </c>
      <c r="C166" s="362" t="s">
        <v>670</v>
      </c>
      <c r="D166" s="363" t="s">
        <v>714</v>
      </c>
      <c r="E166" s="362" t="s">
        <v>672</v>
      </c>
      <c r="F166" s="364">
        <v>1583</v>
      </c>
      <c r="G166" s="362" t="s">
        <v>587</v>
      </c>
      <c r="H166" s="364">
        <v>2</v>
      </c>
      <c r="I166" s="362"/>
      <c r="J166" s="364" t="s">
        <v>510</v>
      </c>
      <c r="K166" s="364">
        <v>2</v>
      </c>
      <c r="L166" s="364">
        <v>2</v>
      </c>
      <c r="M166" s="376">
        <v>7</v>
      </c>
    </row>
    <row r="167" spans="2:13" ht="13.5" thickBot="1" x14ac:dyDescent="0.25">
      <c r="B167" s="373">
        <v>35953</v>
      </c>
      <c r="C167" s="365" t="s">
        <v>715</v>
      </c>
      <c r="D167" s="366" t="s">
        <v>716</v>
      </c>
      <c r="E167" s="365" t="s">
        <v>672</v>
      </c>
      <c r="F167" s="367">
        <v>5238</v>
      </c>
      <c r="G167" s="365" t="s">
        <v>587</v>
      </c>
      <c r="H167" s="367">
        <v>2</v>
      </c>
      <c r="I167" s="365"/>
      <c r="J167" s="367" t="s">
        <v>507</v>
      </c>
      <c r="K167" s="367">
        <v>1</v>
      </c>
      <c r="L167" s="367">
        <v>11</v>
      </c>
      <c r="M167" s="374">
        <v>10</v>
      </c>
    </row>
    <row r="168" spans="2:13" ht="13.5" thickBot="1" x14ac:dyDescent="0.25">
      <c r="B168" s="375">
        <v>35955</v>
      </c>
      <c r="C168" s="362" t="s">
        <v>717</v>
      </c>
      <c r="D168" s="363" t="s">
        <v>718</v>
      </c>
      <c r="E168" s="362" t="s">
        <v>672</v>
      </c>
      <c r="F168" s="364">
        <v>1284</v>
      </c>
      <c r="G168" s="362" t="s">
        <v>587</v>
      </c>
      <c r="H168" s="364">
        <v>2</v>
      </c>
      <c r="I168" s="362" t="s">
        <v>567</v>
      </c>
      <c r="J168" s="364" t="s">
        <v>510</v>
      </c>
      <c r="K168" s="364">
        <v>1</v>
      </c>
      <c r="L168" s="364">
        <v>9</v>
      </c>
      <c r="M168" s="376">
        <v>11</v>
      </c>
    </row>
    <row r="169" spans="2:13" ht="13.5" thickBot="1" x14ac:dyDescent="0.25">
      <c r="B169" s="373">
        <v>35957</v>
      </c>
      <c r="C169" s="365" t="s">
        <v>678</v>
      </c>
      <c r="D169" s="366" t="s">
        <v>719</v>
      </c>
      <c r="E169" s="365" t="s">
        <v>672</v>
      </c>
      <c r="F169" s="367">
        <v>1780</v>
      </c>
      <c r="G169" s="365" t="s">
        <v>587</v>
      </c>
      <c r="H169" s="367">
        <v>2</v>
      </c>
      <c r="I169" s="365"/>
      <c r="J169" s="367" t="s">
        <v>510</v>
      </c>
      <c r="K169" s="367">
        <v>3</v>
      </c>
      <c r="L169" s="367">
        <v>5</v>
      </c>
      <c r="M169" s="374">
        <v>9</v>
      </c>
    </row>
    <row r="170" spans="2:13" ht="13.5" thickBot="1" x14ac:dyDescent="0.25">
      <c r="B170" s="375">
        <v>35960</v>
      </c>
      <c r="C170" s="362" t="s">
        <v>720</v>
      </c>
      <c r="D170" s="363" t="s">
        <v>721</v>
      </c>
      <c r="E170" s="362" t="s">
        <v>672</v>
      </c>
      <c r="F170" s="364">
        <v>1205</v>
      </c>
      <c r="G170" s="362" t="s">
        <v>587</v>
      </c>
      <c r="H170" s="364">
        <v>2</v>
      </c>
      <c r="I170" s="362"/>
      <c r="J170" s="364" t="s">
        <v>510</v>
      </c>
      <c r="K170" s="364">
        <v>2</v>
      </c>
      <c r="L170" s="364">
        <v>7</v>
      </c>
      <c r="M170" s="376">
        <v>8</v>
      </c>
    </row>
    <row r="171" spans="2:13" ht="13.5" thickBot="1" x14ac:dyDescent="0.25">
      <c r="B171" s="373">
        <v>35963</v>
      </c>
      <c r="C171" s="365" t="s">
        <v>676</v>
      </c>
      <c r="D171" s="366" t="s">
        <v>722</v>
      </c>
      <c r="E171" s="365" t="s">
        <v>672</v>
      </c>
      <c r="F171" s="367">
        <v>1696</v>
      </c>
      <c r="G171" s="365" t="s">
        <v>587</v>
      </c>
      <c r="H171" s="367">
        <v>2</v>
      </c>
      <c r="I171" s="365"/>
      <c r="J171" s="367" t="s">
        <v>510</v>
      </c>
      <c r="K171" s="367">
        <v>5</v>
      </c>
      <c r="L171" s="367">
        <v>5</v>
      </c>
      <c r="M171" s="374">
        <v>9</v>
      </c>
    </row>
    <row r="172" spans="2:13" ht="13.5" thickBot="1" x14ac:dyDescent="0.25">
      <c r="B172" s="375">
        <v>35981</v>
      </c>
      <c r="C172" s="362" t="s">
        <v>723</v>
      </c>
      <c r="D172" s="363" t="s">
        <v>724</v>
      </c>
      <c r="E172" s="362" t="s">
        <v>672</v>
      </c>
      <c r="F172" s="364">
        <v>3470</v>
      </c>
      <c r="G172" s="362" t="s">
        <v>587</v>
      </c>
      <c r="H172" s="364">
        <v>2</v>
      </c>
      <c r="I172" s="362" t="s">
        <v>513</v>
      </c>
      <c r="J172" s="364" t="s">
        <v>510</v>
      </c>
      <c r="K172" s="364">
        <v>0</v>
      </c>
      <c r="L172" s="364">
        <v>6</v>
      </c>
      <c r="M172" s="376">
        <v>7</v>
      </c>
    </row>
    <row r="173" spans="2:13" ht="13.5" thickBot="1" x14ac:dyDescent="0.25">
      <c r="B173" s="373">
        <v>35985</v>
      </c>
      <c r="C173" s="365" t="s">
        <v>530</v>
      </c>
      <c r="D173" s="366" t="s">
        <v>725</v>
      </c>
      <c r="E173" s="365" t="s">
        <v>672</v>
      </c>
      <c r="F173" s="367">
        <v>4420</v>
      </c>
      <c r="G173" s="365" t="s">
        <v>587</v>
      </c>
      <c r="H173" s="367">
        <v>2</v>
      </c>
      <c r="I173" s="365"/>
      <c r="J173" s="367" t="s">
        <v>510</v>
      </c>
      <c r="K173" s="367">
        <v>2</v>
      </c>
      <c r="L173" s="367">
        <v>6</v>
      </c>
      <c r="M173" s="374">
        <v>7</v>
      </c>
    </row>
    <row r="174" spans="2:13" ht="13.5" thickBot="1" x14ac:dyDescent="0.25">
      <c r="B174" s="375">
        <v>35988</v>
      </c>
      <c r="C174" s="362" t="s">
        <v>726</v>
      </c>
      <c r="D174" s="363" t="s">
        <v>727</v>
      </c>
      <c r="E174" s="362" t="s">
        <v>672</v>
      </c>
      <c r="F174" s="364">
        <v>3180</v>
      </c>
      <c r="G174" s="362" t="s">
        <v>587</v>
      </c>
      <c r="H174" s="364">
        <v>2</v>
      </c>
      <c r="I174" s="362"/>
      <c r="J174" s="364" t="s">
        <v>510</v>
      </c>
      <c r="K174" s="364">
        <v>3</v>
      </c>
      <c r="L174" s="364">
        <v>7</v>
      </c>
      <c r="M174" s="376">
        <v>7</v>
      </c>
    </row>
    <row r="175" spans="2:13" ht="13.5" thickBot="1" x14ac:dyDescent="0.25">
      <c r="B175" s="373">
        <v>35992</v>
      </c>
      <c r="C175" s="365" t="s">
        <v>728</v>
      </c>
      <c r="D175" s="366" t="s">
        <v>729</v>
      </c>
      <c r="E175" s="365" t="s">
        <v>672</v>
      </c>
      <c r="F175" s="367">
        <v>3015</v>
      </c>
      <c r="G175" s="365" t="s">
        <v>587</v>
      </c>
      <c r="H175" s="367">
        <v>2</v>
      </c>
      <c r="I175" s="365" t="s">
        <v>567</v>
      </c>
      <c r="J175" s="367" t="s">
        <v>510</v>
      </c>
      <c r="K175" s="367">
        <v>3</v>
      </c>
      <c r="L175" s="367">
        <v>8</v>
      </c>
      <c r="M175" s="374">
        <v>9</v>
      </c>
    </row>
    <row r="176" spans="2:13" ht="13.5" thickBot="1" x14ac:dyDescent="0.25">
      <c r="B176" s="375">
        <v>35995</v>
      </c>
      <c r="C176" s="362" t="s">
        <v>730</v>
      </c>
      <c r="D176" s="363" t="s">
        <v>731</v>
      </c>
      <c r="E176" s="362" t="s">
        <v>672</v>
      </c>
      <c r="F176" s="364">
        <v>1185</v>
      </c>
      <c r="G176" s="362" t="s">
        <v>587</v>
      </c>
      <c r="H176" s="364">
        <v>2</v>
      </c>
      <c r="I176" s="362"/>
      <c r="J176" s="364" t="s">
        <v>507</v>
      </c>
      <c r="K176" s="364">
        <v>1</v>
      </c>
      <c r="L176" s="364">
        <v>7</v>
      </c>
      <c r="M176" s="376">
        <v>6</v>
      </c>
    </row>
    <row r="177" spans="2:13" ht="13.5" thickBot="1" x14ac:dyDescent="0.25">
      <c r="B177" s="373">
        <v>35997</v>
      </c>
      <c r="C177" s="365" t="s">
        <v>732</v>
      </c>
      <c r="D177" s="366" t="s">
        <v>733</v>
      </c>
      <c r="E177" s="365" t="s">
        <v>672</v>
      </c>
      <c r="F177" s="367">
        <v>969</v>
      </c>
      <c r="G177" s="365" t="s">
        <v>587</v>
      </c>
      <c r="H177" s="367">
        <v>2</v>
      </c>
      <c r="I177" s="365"/>
      <c r="J177" s="367" t="s">
        <v>510</v>
      </c>
      <c r="K177" s="367">
        <v>4</v>
      </c>
      <c r="L177" s="367">
        <v>7</v>
      </c>
      <c r="M177" s="374">
        <v>7</v>
      </c>
    </row>
    <row r="178" spans="2:13" ht="13.5" thickBot="1" x14ac:dyDescent="0.25">
      <c r="B178" s="375">
        <v>35999</v>
      </c>
      <c r="C178" s="362" t="s">
        <v>734</v>
      </c>
      <c r="D178" s="363" t="s">
        <v>735</v>
      </c>
      <c r="E178" s="362" t="s">
        <v>672</v>
      </c>
      <c r="F178" s="364">
        <v>4580</v>
      </c>
      <c r="G178" s="362" t="s">
        <v>587</v>
      </c>
      <c r="H178" s="364">
        <v>2</v>
      </c>
      <c r="I178" s="362" t="s">
        <v>513</v>
      </c>
      <c r="J178" s="364" t="s">
        <v>622</v>
      </c>
      <c r="K178" s="364">
        <v>5</v>
      </c>
      <c r="L178" s="364">
        <v>15</v>
      </c>
      <c r="M178" s="376">
        <v>10</v>
      </c>
    </row>
    <row r="179" spans="2:13" ht="13.5" thickBot="1" x14ac:dyDescent="0.25">
      <c r="B179" s="373">
        <v>36004</v>
      </c>
      <c r="C179" s="365" t="s">
        <v>736</v>
      </c>
      <c r="D179" s="366" t="s">
        <v>737</v>
      </c>
      <c r="E179" s="365" t="s">
        <v>672</v>
      </c>
      <c r="F179" s="367">
        <v>1214</v>
      </c>
      <c r="G179" s="365" t="s">
        <v>587</v>
      </c>
      <c r="H179" s="367">
        <v>2</v>
      </c>
      <c r="I179" s="365" t="s">
        <v>513</v>
      </c>
      <c r="J179" s="367" t="s">
        <v>510</v>
      </c>
      <c r="K179" s="367">
        <v>3</v>
      </c>
      <c r="L179" s="367">
        <v>7</v>
      </c>
      <c r="M179" s="374">
        <v>8</v>
      </c>
    </row>
    <row r="180" spans="2:13" ht="13.5" thickBot="1" x14ac:dyDescent="0.25">
      <c r="B180" s="375">
        <v>36006</v>
      </c>
      <c r="C180" s="362" t="s">
        <v>738</v>
      </c>
      <c r="D180" s="363" t="s">
        <v>739</v>
      </c>
      <c r="E180" s="362" t="s">
        <v>672</v>
      </c>
      <c r="F180" s="364">
        <v>3009</v>
      </c>
      <c r="G180" s="362" t="s">
        <v>587</v>
      </c>
      <c r="H180" s="364">
        <v>2</v>
      </c>
      <c r="I180" s="362"/>
      <c r="J180" s="364" t="s">
        <v>547</v>
      </c>
      <c r="K180" s="364">
        <v>3</v>
      </c>
      <c r="L180" s="364">
        <v>9</v>
      </c>
      <c r="M180" s="376">
        <v>9</v>
      </c>
    </row>
    <row r="181" spans="2:13" ht="13.5" thickBot="1" x14ac:dyDescent="0.25">
      <c r="B181" s="373">
        <v>36009</v>
      </c>
      <c r="C181" s="365" t="s">
        <v>740</v>
      </c>
      <c r="D181" s="366" t="s">
        <v>741</v>
      </c>
      <c r="E181" s="365" t="s">
        <v>672</v>
      </c>
      <c r="F181" s="367">
        <v>3081</v>
      </c>
      <c r="G181" s="365" t="s">
        <v>587</v>
      </c>
      <c r="H181" s="367">
        <v>2</v>
      </c>
      <c r="I181" s="365"/>
      <c r="J181" s="367" t="s">
        <v>510</v>
      </c>
      <c r="K181" s="367">
        <v>1</v>
      </c>
      <c r="L181" s="367">
        <v>6</v>
      </c>
      <c r="M181" s="374">
        <v>8</v>
      </c>
    </row>
    <row r="182" spans="2:13" ht="13.5" thickBot="1" x14ac:dyDescent="0.25">
      <c r="B182" s="375">
        <v>36016</v>
      </c>
      <c r="C182" s="362" t="s">
        <v>686</v>
      </c>
      <c r="D182" s="363" t="s">
        <v>742</v>
      </c>
      <c r="E182" s="362" t="s">
        <v>672</v>
      </c>
      <c r="F182" s="364">
        <v>1427</v>
      </c>
      <c r="G182" s="362" t="s">
        <v>587</v>
      </c>
      <c r="H182" s="364">
        <v>2</v>
      </c>
      <c r="I182" s="362" t="s">
        <v>567</v>
      </c>
      <c r="J182" s="364" t="s">
        <v>507</v>
      </c>
      <c r="K182" s="364">
        <v>3</v>
      </c>
      <c r="L182" s="364">
        <v>8</v>
      </c>
      <c r="M182" s="376">
        <v>9</v>
      </c>
    </row>
    <row r="183" spans="2:13" ht="13.5" thickBot="1" x14ac:dyDescent="0.25">
      <c r="B183" s="373">
        <v>36018</v>
      </c>
      <c r="C183" s="365" t="s">
        <v>700</v>
      </c>
      <c r="D183" s="366" t="s">
        <v>743</v>
      </c>
      <c r="E183" s="365" t="s">
        <v>672</v>
      </c>
      <c r="F183" s="367">
        <v>3573</v>
      </c>
      <c r="G183" s="365"/>
      <c r="H183" s="367">
        <v>12</v>
      </c>
      <c r="I183" s="365"/>
      <c r="J183" s="367" t="s">
        <v>510</v>
      </c>
      <c r="K183" s="367">
        <v>1</v>
      </c>
      <c r="L183" s="367">
        <v>5</v>
      </c>
      <c r="M183" s="374">
        <v>8</v>
      </c>
    </row>
    <row r="184" spans="2:13" ht="13.5" thickBot="1" x14ac:dyDescent="0.25">
      <c r="B184" s="375">
        <v>36020</v>
      </c>
      <c r="C184" s="362" t="s">
        <v>744</v>
      </c>
      <c r="D184" s="363" t="s">
        <v>745</v>
      </c>
      <c r="E184" s="362" t="s">
        <v>672</v>
      </c>
      <c r="F184" s="364">
        <v>3165</v>
      </c>
      <c r="G184" s="362" t="s">
        <v>587</v>
      </c>
      <c r="H184" s="364">
        <v>2</v>
      </c>
      <c r="I184" s="362" t="s">
        <v>567</v>
      </c>
      <c r="J184" s="364" t="s">
        <v>510</v>
      </c>
      <c r="K184" s="364">
        <v>3</v>
      </c>
      <c r="L184" s="364">
        <v>8</v>
      </c>
      <c r="M184" s="376">
        <v>8</v>
      </c>
    </row>
    <row r="185" spans="2:13" ht="13.5" thickBot="1" x14ac:dyDescent="0.25">
      <c r="B185" s="377">
        <v>36023</v>
      </c>
      <c r="C185" s="378" t="s">
        <v>681</v>
      </c>
      <c r="D185" s="379" t="s">
        <v>746</v>
      </c>
      <c r="E185" s="378" t="s">
        <v>672</v>
      </c>
      <c r="F185" s="380">
        <v>1513</v>
      </c>
      <c r="G185" s="378" t="s">
        <v>587</v>
      </c>
      <c r="H185" s="380">
        <v>2</v>
      </c>
      <c r="I185" s="378"/>
      <c r="J185" s="380" t="s">
        <v>510</v>
      </c>
      <c r="K185" s="380">
        <v>0</v>
      </c>
      <c r="L185" s="380">
        <v>5</v>
      </c>
      <c r="M185" s="381">
        <v>8</v>
      </c>
    </row>
    <row r="186" spans="2:13" ht="13.5" thickTop="1" x14ac:dyDescent="0.2">
      <c r="B186" s="383"/>
    </row>
    <row r="188" spans="2:13" x14ac:dyDescent="0.2">
      <c r="B188" s="383"/>
    </row>
    <row r="189" spans="2:13" x14ac:dyDescent="0.2">
      <c r="B189" s="383"/>
    </row>
    <row r="190" spans="2:13" ht="15" x14ac:dyDescent="0.2">
      <c r="B190" s="384" t="s">
        <v>747</v>
      </c>
    </row>
    <row r="191" spans="2:13" x14ac:dyDescent="0.2">
      <c r="B191" s="383"/>
    </row>
    <row r="192" spans="2:13" ht="13.5" thickBot="1" x14ac:dyDescent="0.25">
      <c r="B192" s="385" t="s">
        <v>555</v>
      </c>
    </row>
    <row r="193" spans="2:13" ht="14.25" thickTop="1" thickBot="1" x14ac:dyDescent="0.25">
      <c r="B193" s="386" t="s">
        <v>556</v>
      </c>
      <c r="C193" s="387" t="s">
        <v>9</v>
      </c>
      <c r="D193" s="387" t="s">
        <v>557</v>
      </c>
      <c r="E193" s="387" t="s">
        <v>38</v>
      </c>
      <c r="F193" s="387" t="s">
        <v>558</v>
      </c>
      <c r="G193" s="387" t="s">
        <v>559</v>
      </c>
      <c r="H193" s="387" t="s">
        <v>560</v>
      </c>
      <c r="I193" s="387" t="s">
        <v>561</v>
      </c>
      <c r="J193" s="387" t="s">
        <v>562</v>
      </c>
      <c r="K193" s="387" t="s">
        <v>563</v>
      </c>
      <c r="L193" s="387" t="s">
        <v>17</v>
      </c>
      <c r="M193" s="388" t="s">
        <v>564</v>
      </c>
    </row>
    <row r="194" spans="2:13" ht="14.25" thickTop="1" thickBot="1" x14ac:dyDescent="0.25">
      <c r="B194" s="375">
        <v>35565</v>
      </c>
      <c r="C194" s="362" t="s">
        <v>670</v>
      </c>
      <c r="D194" s="363" t="s">
        <v>748</v>
      </c>
      <c r="E194" s="362" t="s">
        <v>672</v>
      </c>
      <c r="F194" s="364">
        <v>1416</v>
      </c>
      <c r="G194" s="362" t="s">
        <v>587</v>
      </c>
      <c r="H194" s="364">
        <v>2</v>
      </c>
      <c r="I194" s="362"/>
      <c r="J194" s="364" t="s">
        <v>510</v>
      </c>
      <c r="K194" s="364">
        <v>2</v>
      </c>
      <c r="L194" s="364">
        <v>4</v>
      </c>
      <c r="M194" s="376">
        <v>8</v>
      </c>
    </row>
    <row r="195" spans="2:13" ht="13.5" thickBot="1" x14ac:dyDescent="0.25">
      <c r="B195" s="373">
        <v>35568</v>
      </c>
      <c r="C195" s="365" t="s">
        <v>740</v>
      </c>
      <c r="D195" s="366" t="s">
        <v>706</v>
      </c>
      <c r="E195" s="365" t="s">
        <v>672</v>
      </c>
      <c r="F195" s="367">
        <v>2568</v>
      </c>
      <c r="G195" s="365" t="s">
        <v>587</v>
      </c>
      <c r="H195" s="367">
        <v>2</v>
      </c>
      <c r="I195" s="365" t="s">
        <v>567</v>
      </c>
      <c r="J195" s="367" t="s">
        <v>510</v>
      </c>
      <c r="K195" s="367">
        <v>1</v>
      </c>
      <c r="L195" s="367">
        <v>7</v>
      </c>
      <c r="M195" s="374">
        <v>8</v>
      </c>
    </row>
    <row r="196" spans="2:13" ht="13.5" thickBot="1" x14ac:dyDescent="0.25">
      <c r="B196" s="375">
        <v>35572</v>
      </c>
      <c r="C196" s="362" t="s">
        <v>736</v>
      </c>
      <c r="D196" s="363" t="s">
        <v>749</v>
      </c>
      <c r="E196" s="362" t="s">
        <v>672</v>
      </c>
      <c r="F196" s="364">
        <v>1082</v>
      </c>
      <c r="G196" s="362" t="s">
        <v>587</v>
      </c>
      <c r="H196" s="364">
        <v>2</v>
      </c>
      <c r="I196" s="362"/>
      <c r="J196" s="364" t="s">
        <v>510</v>
      </c>
      <c r="K196" s="364">
        <v>0</v>
      </c>
      <c r="L196" s="364">
        <v>5</v>
      </c>
      <c r="M196" s="376">
        <v>9</v>
      </c>
    </row>
    <row r="197" spans="2:13" ht="13.5" thickBot="1" x14ac:dyDescent="0.25">
      <c r="B197" s="373">
        <v>35575</v>
      </c>
      <c r="C197" s="365" t="s">
        <v>532</v>
      </c>
      <c r="D197" s="366" t="s">
        <v>750</v>
      </c>
      <c r="E197" s="365" t="s">
        <v>672</v>
      </c>
      <c r="F197" s="367">
        <v>4708</v>
      </c>
      <c r="G197" s="365" t="s">
        <v>587</v>
      </c>
      <c r="H197" s="367">
        <v>2</v>
      </c>
      <c r="I197" s="365"/>
      <c r="J197" s="367" t="s">
        <v>510</v>
      </c>
      <c r="K197" s="367">
        <v>0</v>
      </c>
      <c r="L197" s="367">
        <v>4</v>
      </c>
      <c r="M197" s="374">
        <v>8</v>
      </c>
    </row>
    <row r="198" spans="2:13" ht="13.5" thickBot="1" x14ac:dyDescent="0.25">
      <c r="B198" s="375">
        <v>35579</v>
      </c>
      <c r="C198" s="362" t="s">
        <v>676</v>
      </c>
      <c r="D198" s="363" t="s">
        <v>751</v>
      </c>
      <c r="E198" s="362" t="s">
        <v>672</v>
      </c>
      <c r="F198" s="364">
        <v>1503</v>
      </c>
      <c r="G198" s="362" t="s">
        <v>587</v>
      </c>
      <c r="H198" s="364">
        <v>2</v>
      </c>
      <c r="I198" s="362"/>
      <c r="J198" s="364" t="s">
        <v>510</v>
      </c>
      <c r="K198" s="364">
        <v>0</v>
      </c>
      <c r="L198" s="364">
        <v>3</v>
      </c>
      <c r="M198" s="376">
        <v>7</v>
      </c>
    </row>
    <row r="199" spans="2:13" ht="13.5" thickBot="1" x14ac:dyDescent="0.25">
      <c r="B199" s="373">
        <v>35582</v>
      </c>
      <c r="C199" s="365" t="s">
        <v>738</v>
      </c>
      <c r="D199" s="366" t="s">
        <v>752</v>
      </c>
      <c r="E199" s="365" t="s">
        <v>672</v>
      </c>
      <c r="F199" s="367">
        <v>2820</v>
      </c>
      <c r="G199" s="365" t="s">
        <v>587</v>
      </c>
      <c r="H199" s="367">
        <v>2</v>
      </c>
      <c r="I199" s="365"/>
      <c r="J199" s="367" t="s">
        <v>507</v>
      </c>
      <c r="K199" s="367">
        <v>1</v>
      </c>
      <c r="L199" s="367">
        <v>5</v>
      </c>
      <c r="M199" s="374">
        <v>9</v>
      </c>
    </row>
    <row r="200" spans="2:13" ht="13.5" thickBot="1" x14ac:dyDescent="0.25">
      <c r="B200" s="375">
        <v>35586</v>
      </c>
      <c r="C200" s="362" t="s">
        <v>753</v>
      </c>
      <c r="D200" s="363" t="s">
        <v>754</v>
      </c>
      <c r="E200" s="362" t="s">
        <v>672</v>
      </c>
      <c r="F200" s="364">
        <v>794</v>
      </c>
      <c r="G200" s="362" t="s">
        <v>587</v>
      </c>
      <c r="H200" s="364">
        <v>2</v>
      </c>
      <c r="I200" s="362"/>
      <c r="J200" s="364" t="s">
        <v>510</v>
      </c>
      <c r="K200" s="364">
        <v>2</v>
      </c>
      <c r="L200" s="364">
        <v>3</v>
      </c>
      <c r="M200" s="376">
        <v>7</v>
      </c>
    </row>
    <row r="201" spans="2:13" ht="13.5" thickBot="1" x14ac:dyDescent="0.25">
      <c r="B201" s="373">
        <v>35589</v>
      </c>
      <c r="C201" s="365" t="s">
        <v>686</v>
      </c>
      <c r="D201" s="366" t="s">
        <v>668</v>
      </c>
      <c r="E201" s="365" t="s">
        <v>672</v>
      </c>
      <c r="F201" s="367">
        <v>2370</v>
      </c>
      <c r="G201" s="365" t="s">
        <v>587</v>
      </c>
      <c r="H201" s="367">
        <v>2</v>
      </c>
      <c r="I201" s="365"/>
      <c r="J201" s="367" t="s">
        <v>510</v>
      </c>
      <c r="K201" s="367">
        <v>1</v>
      </c>
      <c r="L201" s="367">
        <v>5</v>
      </c>
      <c r="M201" s="374">
        <v>7</v>
      </c>
    </row>
    <row r="202" spans="2:13" ht="13.5" thickBot="1" x14ac:dyDescent="0.25">
      <c r="B202" s="375">
        <v>35591</v>
      </c>
      <c r="C202" s="362" t="s">
        <v>705</v>
      </c>
      <c r="D202" s="363" t="s">
        <v>755</v>
      </c>
      <c r="E202" s="362" t="s">
        <v>672</v>
      </c>
      <c r="F202" s="364">
        <v>3062</v>
      </c>
      <c r="G202" s="362" t="s">
        <v>587</v>
      </c>
      <c r="H202" s="364">
        <v>1</v>
      </c>
      <c r="I202" s="362"/>
      <c r="J202" s="364" t="s">
        <v>510</v>
      </c>
      <c r="K202" s="364">
        <v>1</v>
      </c>
      <c r="L202" s="364">
        <v>4</v>
      </c>
      <c r="M202" s="376">
        <v>8</v>
      </c>
    </row>
    <row r="203" spans="2:13" ht="13.5" thickBot="1" x14ac:dyDescent="0.25">
      <c r="B203" s="373">
        <v>35593</v>
      </c>
      <c r="C203" s="365" t="s">
        <v>723</v>
      </c>
      <c r="D203" s="366" t="s">
        <v>756</v>
      </c>
      <c r="E203" s="365" t="s">
        <v>672</v>
      </c>
      <c r="F203" s="367">
        <v>2812</v>
      </c>
      <c r="G203" s="365" t="s">
        <v>587</v>
      </c>
      <c r="H203" s="367">
        <v>2</v>
      </c>
      <c r="I203" s="365"/>
      <c r="J203" s="367" t="s">
        <v>510</v>
      </c>
      <c r="K203" s="367">
        <v>1</v>
      </c>
      <c r="L203" s="367">
        <v>5</v>
      </c>
      <c r="M203" s="374">
        <v>8</v>
      </c>
    </row>
    <row r="204" spans="2:13" ht="13.5" thickBot="1" x14ac:dyDescent="0.25">
      <c r="B204" s="375">
        <v>35596</v>
      </c>
      <c r="C204" s="362" t="s">
        <v>681</v>
      </c>
      <c r="D204" s="363" t="s">
        <v>757</v>
      </c>
      <c r="E204" s="362" t="s">
        <v>672</v>
      </c>
      <c r="F204" s="364">
        <v>1812</v>
      </c>
      <c r="G204" s="362" t="s">
        <v>587</v>
      </c>
      <c r="H204" s="364">
        <v>2</v>
      </c>
      <c r="I204" s="362" t="s">
        <v>513</v>
      </c>
      <c r="J204" s="364" t="s">
        <v>510</v>
      </c>
      <c r="K204" s="364">
        <v>3</v>
      </c>
      <c r="L204" s="364">
        <v>7</v>
      </c>
      <c r="M204" s="376">
        <v>8</v>
      </c>
    </row>
    <row r="205" spans="2:13" ht="13.5" thickBot="1" x14ac:dyDescent="0.25">
      <c r="B205" s="373">
        <v>35599</v>
      </c>
      <c r="C205" s="365" t="s">
        <v>728</v>
      </c>
      <c r="D205" s="366" t="s">
        <v>758</v>
      </c>
      <c r="E205" s="365" t="s">
        <v>672</v>
      </c>
      <c r="F205" s="367">
        <v>3118</v>
      </c>
      <c r="G205" s="365" t="s">
        <v>587</v>
      </c>
      <c r="H205" s="367">
        <v>2</v>
      </c>
      <c r="I205" s="365"/>
      <c r="J205" s="367" t="s">
        <v>510</v>
      </c>
      <c r="K205" s="367">
        <v>2</v>
      </c>
      <c r="L205" s="367">
        <v>6</v>
      </c>
      <c r="M205" s="374">
        <v>9</v>
      </c>
    </row>
    <row r="206" spans="2:13" ht="13.5" thickBot="1" x14ac:dyDescent="0.25">
      <c r="B206" s="375">
        <v>35610</v>
      </c>
      <c r="C206" s="362" t="s">
        <v>720</v>
      </c>
      <c r="D206" s="363" t="s">
        <v>759</v>
      </c>
      <c r="E206" s="362" t="s">
        <v>672</v>
      </c>
      <c r="F206" s="364">
        <v>2356</v>
      </c>
      <c r="G206" s="362" t="s">
        <v>587</v>
      </c>
      <c r="H206" s="364">
        <v>2</v>
      </c>
      <c r="I206" s="362" t="s">
        <v>567</v>
      </c>
      <c r="J206" s="364" t="s">
        <v>510</v>
      </c>
      <c r="K206" s="364">
        <v>2</v>
      </c>
      <c r="L206" s="364">
        <v>6</v>
      </c>
      <c r="M206" s="376">
        <v>7</v>
      </c>
    </row>
    <row r="207" spans="2:13" ht="13.5" thickBot="1" x14ac:dyDescent="0.25">
      <c r="B207" s="373">
        <v>35612</v>
      </c>
      <c r="C207" s="365" t="s">
        <v>692</v>
      </c>
      <c r="D207" s="366" t="s">
        <v>760</v>
      </c>
      <c r="E207" s="365" t="s">
        <v>672</v>
      </c>
      <c r="F207" s="367">
        <v>3264</v>
      </c>
      <c r="G207" s="365" t="s">
        <v>587</v>
      </c>
      <c r="H207" s="367">
        <v>2</v>
      </c>
      <c r="I207" s="365" t="s">
        <v>567</v>
      </c>
      <c r="J207" s="367" t="s">
        <v>510</v>
      </c>
      <c r="K207" s="367">
        <v>2</v>
      </c>
      <c r="L207" s="367">
        <v>4</v>
      </c>
      <c r="M207" s="374">
        <v>8</v>
      </c>
    </row>
    <row r="208" spans="2:13" ht="13.5" thickBot="1" x14ac:dyDescent="0.25">
      <c r="B208" s="375">
        <v>35614</v>
      </c>
      <c r="C208" s="362" t="s">
        <v>761</v>
      </c>
      <c r="D208" s="363" t="s">
        <v>762</v>
      </c>
      <c r="E208" s="362" t="s">
        <v>672</v>
      </c>
      <c r="F208" s="364">
        <v>3146</v>
      </c>
      <c r="G208" s="362"/>
      <c r="H208" s="364">
        <v>12</v>
      </c>
      <c r="I208" s="362"/>
      <c r="J208" s="364" t="s">
        <v>510</v>
      </c>
      <c r="K208" s="364">
        <v>0</v>
      </c>
      <c r="L208" s="364">
        <v>0</v>
      </c>
      <c r="M208" s="376">
        <v>0</v>
      </c>
    </row>
    <row r="209" spans="2:13" ht="13.5" thickBot="1" x14ac:dyDescent="0.25">
      <c r="B209" s="373">
        <v>35617</v>
      </c>
      <c r="C209" s="365" t="s">
        <v>702</v>
      </c>
      <c r="D209" s="366" t="s">
        <v>763</v>
      </c>
      <c r="E209" s="365" t="s">
        <v>672</v>
      </c>
      <c r="F209" s="367">
        <v>4410</v>
      </c>
      <c r="G209" s="365" t="s">
        <v>587</v>
      </c>
      <c r="H209" s="367">
        <v>8</v>
      </c>
      <c r="I209" s="365"/>
      <c r="J209" s="367" t="s">
        <v>507</v>
      </c>
      <c r="K209" s="367">
        <v>0</v>
      </c>
      <c r="L209" s="367">
        <v>3</v>
      </c>
      <c r="M209" s="374">
        <v>6</v>
      </c>
    </row>
    <row r="210" spans="2:13" ht="13.5" thickBot="1" x14ac:dyDescent="0.25">
      <c r="B210" s="375">
        <v>35621</v>
      </c>
      <c r="C210" s="362" t="s">
        <v>530</v>
      </c>
      <c r="D210" s="363" t="s">
        <v>764</v>
      </c>
      <c r="E210" s="362" t="s">
        <v>672</v>
      </c>
      <c r="F210" s="364">
        <v>4104</v>
      </c>
      <c r="G210" s="362" t="s">
        <v>587</v>
      </c>
      <c r="H210" s="364">
        <v>2</v>
      </c>
      <c r="I210" s="362" t="s">
        <v>567</v>
      </c>
      <c r="J210" s="364" t="s">
        <v>510</v>
      </c>
      <c r="K210" s="364">
        <v>0</v>
      </c>
      <c r="L210" s="364">
        <v>7</v>
      </c>
      <c r="M210" s="376">
        <v>9</v>
      </c>
    </row>
    <row r="211" spans="2:13" ht="13.5" thickBot="1" x14ac:dyDescent="0.25">
      <c r="B211" s="373">
        <v>35626</v>
      </c>
      <c r="C211" s="365" t="s">
        <v>734</v>
      </c>
      <c r="D211" s="366" t="s">
        <v>765</v>
      </c>
      <c r="E211" s="365" t="s">
        <v>672</v>
      </c>
      <c r="F211" s="367">
        <v>3860</v>
      </c>
      <c r="G211" s="365" t="s">
        <v>587</v>
      </c>
      <c r="H211" s="367">
        <v>2</v>
      </c>
      <c r="I211" s="365"/>
      <c r="J211" s="367" t="s">
        <v>510</v>
      </c>
      <c r="K211" s="367">
        <v>1</v>
      </c>
      <c r="L211" s="367">
        <v>5</v>
      </c>
      <c r="M211" s="374">
        <v>8</v>
      </c>
    </row>
    <row r="212" spans="2:13" ht="13.5" thickBot="1" x14ac:dyDescent="0.25">
      <c r="B212" s="375">
        <v>35631</v>
      </c>
      <c r="C212" s="362" t="s">
        <v>730</v>
      </c>
      <c r="D212" s="363" t="s">
        <v>766</v>
      </c>
      <c r="E212" s="362" t="s">
        <v>672</v>
      </c>
      <c r="F212" s="364">
        <v>3097</v>
      </c>
      <c r="G212" s="362" t="s">
        <v>587</v>
      </c>
      <c r="H212" s="364">
        <v>2</v>
      </c>
      <c r="I212" s="362"/>
      <c r="J212" s="364" t="s">
        <v>510</v>
      </c>
      <c r="K212" s="364">
        <v>2</v>
      </c>
      <c r="L212" s="364">
        <v>6</v>
      </c>
      <c r="M212" s="376">
        <v>8</v>
      </c>
    </row>
    <row r="213" spans="2:13" ht="13.5" thickBot="1" x14ac:dyDescent="0.25">
      <c r="B213" s="373">
        <v>35633</v>
      </c>
      <c r="C213" s="365" t="s">
        <v>717</v>
      </c>
      <c r="D213" s="366" t="s">
        <v>767</v>
      </c>
      <c r="E213" s="365" t="s">
        <v>672</v>
      </c>
      <c r="F213" s="367">
        <v>1640</v>
      </c>
      <c r="G213" s="365" t="s">
        <v>587</v>
      </c>
      <c r="H213" s="367">
        <v>2</v>
      </c>
      <c r="I213" s="365" t="s">
        <v>513</v>
      </c>
      <c r="J213" s="367" t="s">
        <v>510</v>
      </c>
      <c r="K213" s="367">
        <v>3</v>
      </c>
      <c r="L213" s="367">
        <v>5</v>
      </c>
      <c r="M213" s="374">
        <v>8</v>
      </c>
    </row>
    <row r="214" spans="2:13" ht="13.5" thickBot="1" x14ac:dyDescent="0.25">
      <c r="B214" s="375">
        <v>35635</v>
      </c>
      <c r="C214" s="362" t="s">
        <v>700</v>
      </c>
      <c r="D214" s="363" t="s">
        <v>768</v>
      </c>
      <c r="E214" s="362" t="s">
        <v>672</v>
      </c>
      <c r="F214" s="364">
        <v>2732</v>
      </c>
      <c r="G214" s="362" t="s">
        <v>587</v>
      </c>
      <c r="H214" s="364">
        <v>2</v>
      </c>
      <c r="I214" s="362" t="s">
        <v>513</v>
      </c>
      <c r="J214" s="364" t="s">
        <v>510</v>
      </c>
      <c r="K214" s="364">
        <v>1</v>
      </c>
      <c r="L214" s="364">
        <v>3</v>
      </c>
      <c r="M214" s="376">
        <v>7</v>
      </c>
    </row>
    <row r="215" spans="2:13" ht="13.5" thickBot="1" x14ac:dyDescent="0.25">
      <c r="B215" s="373">
        <v>35638</v>
      </c>
      <c r="C215" s="365" t="s">
        <v>715</v>
      </c>
      <c r="D215" s="366" t="s">
        <v>603</v>
      </c>
      <c r="E215" s="365" t="s">
        <v>672</v>
      </c>
      <c r="F215" s="367">
        <v>5510</v>
      </c>
      <c r="G215" s="365" t="s">
        <v>587</v>
      </c>
      <c r="H215" s="367">
        <v>2</v>
      </c>
      <c r="I215" s="365"/>
      <c r="J215" s="367" t="s">
        <v>510</v>
      </c>
      <c r="K215" s="367">
        <v>1</v>
      </c>
      <c r="L215" s="367">
        <v>4</v>
      </c>
      <c r="M215" s="374">
        <v>7</v>
      </c>
    </row>
    <row r="216" spans="2:13" ht="13.5" thickBot="1" x14ac:dyDescent="0.25">
      <c r="B216" s="375">
        <v>35640</v>
      </c>
      <c r="C216" s="362" t="s">
        <v>732</v>
      </c>
      <c r="D216" s="363" t="s">
        <v>769</v>
      </c>
      <c r="E216" s="362" t="s">
        <v>672</v>
      </c>
      <c r="F216" s="364">
        <v>1207</v>
      </c>
      <c r="G216" s="362" t="s">
        <v>587</v>
      </c>
      <c r="H216" s="364">
        <v>2</v>
      </c>
      <c r="I216" s="362"/>
      <c r="J216" s="364" t="s">
        <v>510</v>
      </c>
      <c r="K216" s="364">
        <v>1</v>
      </c>
      <c r="L216" s="364">
        <v>5</v>
      </c>
      <c r="M216" s="376">
        <v>7</v>
      </c>
    </row>
    <row r="217" spans="2:13" ht="13.5" thickBot="1" x14ac:dyDescent="0.25">
      <c r="B217" s="373">
        <v>35642</v>
      </c>
      <c r="C217" s="365" t="s">
        <v>688</v>
      </c>
      <c r="D217" s="366" t="s">
        <v>770</v>
      </c>
      <c r="E217" s="365" t="s">
        <v>672</v>
      </c>
      <c r="F217" s="367">
        <v>5753</v>
      </c>
      <c r="G217" s="365" t="s">
        <v>587</v>
      </c>
      <c r="H217" s="367">
        <v>2</v>
      </c>
      <c r="I217" s="365"/>
      <c r="J217" s="367" t="s">
        <v>510</v>
      </c>
      <c r="K217" s="367">
        <v>1</v>
      </c>
      <c r="L217" s="367">
        <v>2</v>
      </c>
      <c r="M217" s="374">
        <v>7</v>
      </c>
    </row>
    <row r="218" spans="2:13" ht="13.5" thickBot="1" x14ac:dyDescent="0.25">
      <c r="B218" s="375">
        <v>35645</v>
      </c>
      <c r="C218" s="362" t="s">
        <v>683</v>
      </c>
      <c r="D218" s="363" t="s">
        <v>771</v>
      </c>
      <c r="E218" s="362" t="s">
        <v>672</v>
      </c>
      <c r="F218" s="364">
        <v>928</v>
      </c>
      <c r="G218" s="362" t="s">
        <v>587</v>
      </c>
      <c r="H218" s="364">
        <v>1</v>
      </c>
      <c r="I218" s="362"/>
      <c r="J218" s="364" t="s">
        <v>510</v>
      </c>
      <c r="K218" s="364">
        <v>4</v>
      </c>
      <c r="L218" s="364">
        <v>4</v>
      </c>
      <c r="M218" s="376">
        <v>10</v>
      </c>
    </row>
    <row r="219" spans="2:13" ht="13.5" thickBot="1" x14ac:dyDescent="0.25">
      <c r="B219" s="373">
        <v>35648</v>
      </c>
      <c r="C219" s="365" t="s">
        <v>726</v>
      </c>
      <c r="D219" s="366" t="s">
        <v>772</v>
      </c>
      <c r="E219" s="365" t="s">
        <v>672</v>
      </c>
      <c r="F219" s="367">
        <v>3063</v>
      </c>
      <c r="G219" s="365" t="s">
        <v>587</v>
      </c>
      <c r="H219" s="367">
        <v>1</v>
      </c>
      <c r="I219" s="365"/>
      <c r="J219" s="367" t="s">
        <v>510</v>
      </c>
      <c r="K219" s="367">
        <v>0</v>
      </c>
      <c r="L219" s="367">
        <v>5</v>
      </c>
      <c r="M219" s="374">
        <v>7</v>
      </c>
    </row>
    <row r="220" spans="2:13" ht="13.5" thickBot="1" x14ac:dyDescent="0.25">
      <c r="B220" s="375">
        <v>35652</v>
      </c>
      <c r="C220" s="362" t="s">
        <v>709</v>
      </c>
      <c r="D220" s="363" t="s">
        <v>773</v>
      </c>
      <c r="E220" s="362" t="s">
        <v>672</v>
      </c>
      <c r="F220" s="364">
        <v>1804</v>
      </c>
      <c r="G220" s="362" t="s">
        <v>587</v>
      </c>
      <c r="H220" s="364">
        <v>1</v>
      </c>
      <c r="I220" s="362"/>
      <c r="J220" s="364" t="s">
        <v>510</v>
      </c>
      <c r="K220" s="364">
        <v>2</v>
      </c>
      <c r="L220" s="364">
        <v>6</v>
      </c>
      <c r="M220" s="376">
        <v>9</v>
      </c>
    </row>
    <row r="221" spans="2:13" ht="13.5" thickBot="1" x14ac:dyDescent="0.25">
      <c r="B221" s="377">
        <v>35655</v>
      </c>
      <c r="C221" s="378" t="s">
        <v>707</v>
      </c>
      <c r="D221" s="379" t="s">
        <v>774</v>
      </c>
      <c r="E221" s="378" t="s">
        <v>672</v>
      </c>
      <c r="F221" s="380">
        <v>1729</v>
      </c>
      <c r="G221" s="378"/>
      <c r="H221" s="380">
        <v>11</v>
      </c>
      <c r="I221" s="378"/>
      <c r="J221" s="380" t="s">
        <v>507</v>
      </c>
      <c r="K221" s="380">
        <v>2</v>
      </c>
      <c r="L221" s="380">
        <v>5</v>
      </c>
      <c r="M221" s="381">
        <v>8</v>
      </c>
    </row>
    <row r="222" spans="2:13" ht="13.5" thickTop="1" x14ac:dyDescent="0.2">
      <c r="B222" s="383"/>
    </row>
    <row r="224" spans="2:13" x14ac:dyDescent="0.2">
      <c r="B224" s="383"/>
    </row>
    <row r="225" spans="2:13" x14ac:dyDescent="0.2">
      <c r="B225" s="383"/>
    </row>
    <row r="226" spans="2:13" ht="15" x14ac:dyDescent="0.2">
      <c r="B226" s="384" t="s">
        <v>775</v>
      </c>
    </row>
    <row r="227" spans="2:13" x14ac:dyDescent="0.2">
      <c r="B227" s="383"/>
    </row>
    <row r="228" spans="2:13" ht="13.5" thickBot="1" x14ac:dyDescent="0.25">
      <c r="B228" s="385" t="s">
        <v>555</v>
      </c>
    </row>
    <row r="229" spans="2:13" ht="14.25" thickTop="1" thickBot="1" x14ac:dyDescent="0.25">
      <c r="B229" s="386" t="s">
        <v>556</v>
      </c>
      <c r="C229" s="387" t="s">
        <v>9</v>
      </c>
      <c r="D229" s="387" t="s">
        <v>557</v>
      </c>
      <c r="E229" s="387" t="s">
        <v>38</v>
      </c>
      <c r="F229" s="387" t="s">
        <v>558</v>
      </c>
      <c r="G229" s="387" t="s">
        <v>559</v>
      </c>
      <c r="H229" s="387" t="s">
        <v>560</v>
      </c>
      <c r="I229" s="387" t="s">
        <v>561</v>
      </c>
      <c r="J229" s="387" t="s">
        <v>562</v>
      </c>
      <c r="K229" s="387" t="s">
        <v>563</v>
      </c>
      <c r="L229" s="387" t="s">
        <v>17</v>
      </c>
      <c r="M229" s="388" t="s">
        <v>564</v>
      </c>
    </row>
    <row r="230" spans="2:13" ht="14.25" thickTop="1" thickBot="1" x14ac:dyDescent="0.25">
      <c r="B230" s="375">
        <v>35197</v>
      </c>
      <c r="C230" s="362" t="s">
        <v>776</v>
      </c>
      <c r="D230" s="363" t="s">
        <v>777</v>
      </c>
      <c r="E230" s="362" t="s">
        <v>506</v>
      </c>
      <c r="F230" s="364">
        <v>2084</v>
      </c>
      <c r="G230" s="362" t="s">
        <v>587</v>
      </c>
      <c r="H230" s="364">
        <v>2</v>
      </c>
      <c r="I230" s="362"/>
      <c r="J230" s="364" t="s">
        <v>510</v>
      </c>
      <c r="K230" s="364">
        <v>4</v>
      </c>
      <c r="L230" s="364">
        <v>4</v>
      </c>
      <c r="M230" s="376">
        <v>7</v>
      </c>
    </row>
    <row r="231" spans="2:13" ht="13.5" thickBot="1" x14ac:dyDescent="0.25">
      <c r="B231" s="373">
        <v>35199</v>
      </c>
      <c r="C231" s="365" t="s">
        <v>543</v>
      </c>
      <c r="D231" s="366" t="s">
        <v>778</v>
      </c>
      <c r="E231" s="365" t="s">
        <v>506</v>
      </c>
      <c r="F231" s="367">
        <v>2297</v>
      </c>
      <c r="G231" s="365" t="s">
        <v>587</v>
      </c>
      <c r="H231" s="367">
        <v>2</v>
      </c>
      <c r="I231" s="365"/>
      <c r="J231" s="367" t="s">
        <v>510</v>
      </c>
      <c r="K231" s="367">
        <v>1</v>
      </c>
      <c r="L231" s="367">
        <v>4</v>
      </c>
      <c r="M231" s="374">
        <v>7</v>
      </c>
    </row>
    <row r="232" spans="2:13" ht="13.5" thickBot="1" x14ac:dyDescent="0.25">
      <c r="B232" s="375">
        <v>35201</v>
      </c>
      <c r="C232" s="362" t="s">
        <v>511</v>
      </c>
      <c r="D232" s="363" t="s">
        <v>779</v>
      </c>
      <c r="E232" s="362" t="s">
        <v>506</v>
      </c>
      <c r="F232" s="364">
        <v>1719</v>
      </c>
      <c r="G232" s="362" t="s">
        <v>587</v>
      </c>
      <c r="H232" s="364">
        <v>2</v>
      </c>
      <c r="I232" s="362"/>
      <c r="J232" s="364" t="s">
        <v>510</v>
      </c>
      <c r="K232" s="364">
        <v>1</v>
      </c>
      <c r="L232" s="364">
        <v>7</v>
      </c>
      <c r="M232" s="376">
        <v>8</v>
      </c>
    </row>
    <row r="233" spans="2:13" ht="13.5" thickBot="1" x14ac:dyDescent="0.25">
      <c r="B233" s="373">
        <v>35204</v>
      </c>
      <c r="C233" s="365" t="s">
        <v>518</v>
      </c>
      <c r="D233" s="366" t="s">
        <v>780</v>
      </c>
      <c r="E233" s="365" t="s">
        <v>506</v>
      </c>
      <c r="F233" s="367">
        <v>2523</v>
      </c>
      <c r="G233" s="365" t="s">
        <v>587</v>
      </c>
      <c r="H233" s="367">
        <v>2</v>
      </c>
      <c r="I233" s="365" t="s">
        <v>567</v>
      </c>
      <c r="J233" s="367" t="s">
        <v>510</v>
      </c>
      <c r="K233" s="367">
        <v>1</v>
      </c>
      <c r="L233" s="367">
        <v>5</v>
      </c>
      <c r="M233" s="374">
        <v>8</v>
      </c>
    </row>
    <row r="234" spans="2:13" ht="13.5" thickBot="1" x14ac:dyDescent="0.25">
      <c r="B234" s="375">
        <v>35208</v>
      </c>
      <c r="C234" s="362" t="s">
        <v>781</v>
      </c>
      <c r="D234" s="363" t="s">
        <v>782</v>
      </c>
      <c r="E234" s="362" t="s">
        <v>506</v>
      </c>
      <c r="F234" s="364">
        <v>1816</v>
      </c>
      <c r="G234" s="362" t="s">
        <v>587</v>
      </c>
      <c r="H234" s="364">
        <v>2</v>
      </c>
      <c r="I234" s="362" t="s">
        <v>567</v>
      </c>
      <c r="J234" s="364" t="s">
        <v>622</v>
      </c>
      <c r="K234" s="364">
        <v>4</v>
      </c>
      <c r="L234" s="364">
        <v>10</v>
      </c>
      <c r="M234" s="376">
        <v>11</v>
      </c>
    </row>
    <row r="235" spans="2:13" ht="13.5" thickBot="1" x14ac:dyDescent="0.25">
      <c r="B235" s="373">
        <v>35211</v>
      </c>
      <c r="C235" s="365" t="s">
        <v>636</v>
      </c>
      <c r="D235" s="366" t="s">
        <v>783</v>
      </c>
      <c r="E235" s="365" t="s">
        <v>506</v>
      </c>
      <c r="F235" s="367">
        <v>2014</v>
      </c>
      <c r="G235" s="365" t="s">
        <v>587</v>
      </c>
      <c r="H235" s="367">
        <v>2</v>
      </c>
      <c r="I235" s="365" t="s">
        <v>567</v>
      </c>
      <c r="J235" s="367" t="s">
        <v>510</v>
      </c>
      <c r="K235" s="367">
        <v>2</v>
      </c>
      <c r="L235" s="367">
        <v>8</v>
      </c>
      <c r="M235" s="374">
        <v>10</v>
      </c>
    </row>
    <row r="236" spans="2:13" ht="13.5" thickBot="1" x14ac:dyDescent="0.25">
      <c r="B236" s="375">
        <v>35215</v>
      </c>
      <c r="C236" s="362" t="s">
        <v>532</v>
      </c>
      <c r="D236" s="363" t="s">
        <v>784</v>
      </c>
      <c r="E236" s="362" t="s">
        <v>506</v>
      </c>
      <c r="F236" s="364">
        <v>3450</v>
      </c>
      <c r="G236" s="362" t="s">
        <v>587</v>
      </c>
      <c r="H236" s="364">
        <v>2</v>
      </c>
      <c r="I236" s="362"/>
      <c r="J236" s="364" t="s">
        <v>510</v>
      </c>
      <c r="K236" s="364">
        <v>0</v>
      </c>
      <c r="L236" s="364">
        <v>4</v>
      </c>
      <c r="M236" s="376">
        <v>7</v>
      </c>
    </row>
    <row r="237" spans="2:13" ht="13.5" thickBot="1" x14ac:dyDescent="0.25">
      <c r="B237" s="373">
        <v>35218</v>
      </c>
      <c r="C237" s="365" t="s">
        <v>516</v>
      </c>
      <c r="D237" s="366" t="s">
        <v>785</v>
      </c>
      <c r="E237" s="365" t="s">
        <v>506</v>
      </c>
      <c r="F237" s="367">
        <v>3538</v>
      </c>
      <c r="G237" s="365" t="s">
        <v>587</v>
      </c>
      <c r="H237" s="367">
        <v>2</v>
      </c>
      <c r="I237" s="365"/>
      <c r="J237" s="367" t="s">
        <v>510</v>
      </c>
      <c r="K237" s="367">
        <v>0</v>
      </c>
      <c r="L237" s="367">
        <v>4</v>
      </c>
      <c r="M237" s="374">
        <v>9</v>
      </c>
    </row>
    <row r="238" spans="2:13" ht="13.5" thickBot="1" x14ac:dyDescent="0.25">
      <c r="B238" s="375">
        <v>35222</v>
      </c>
      <c r="C238" s="362" t="s">
        <v>522</v>
      </c>
      <c r="D238" s="363" t="s">
        <v>786</v>
      </c>
      <c r="E238" s="362" t="s">
        <v>506</v>
      </c>
      <c r="F238" s="364">
        <v>1780</v>
      </c>
      <c r="G238" s="362" t="s">
        <v>587</v>
      </c>
      <c r="H238" s="364">
        <v>2</v>
      </c>
      <c r="I238" s="362" t="s">
        <v>513</v>
      </c>
      <c r="J238" s="364" t="s">
        <v>510</v>
      </c>
      <c r="K238" s="364">
        <v>1</v>
      </c>
      <c r="L238" s="364">
        <v>8</v>
      </c>
      <c r="M238" s="376">
        <v>10</v>
      </c>
    </row>
    <row r="239" spans="2:13" ht="13.5" thickBot="1" x14ac:dyDescent="0.25">
      <c r="B239" s="373">
        <v>35225</v>
      </c>
      <c r="C239" s="365" t="s">
        <v>633</v>
      </c>
      <c r="D239" s="366" t="s">
        <v>787</v>
      </c>
      <c r="E239" s="365" t="s">
        <v>506</v>
      </c>
      <c r="F239" s="367">
        <v>2288</v>
      </c>
      <c r="G239" s="365" t="s">
        <v>587</v>
      </c>
      <c r="H239" s="367">
        <v>2</v>
      </c>
      <c r="I239" s="365"/>
      <c r="J239" s="367" t="s">
        <v>510</v>
      </c>
      <c r="K239" s="367">
        <v>2</v>
      </c>
      <c r="L239" s="367">
        <v>4</v>
      </c>
      <c r="M239" s="374">
        <v>8</v>
      </c>
    </row>
    <row r="240" spans="2:13" ht="13.5" thickBot="1" x14ac:dyDescent="0.25">
      <c r="B240" s="375">
        <v>35227</v>
      </c>
      <c r="C240" s="362" t="s">
        <v>788</v>
      </c>
      <c r="D240" s="363" t="s">
        <v>789</v>
      </c>
      <c r="E240" s="362" t="s">
        <v>506</v>
      </c>
      <c r="F240" s="364">
        <v>1765</v>
      </c>
      <c r="G240" s="362" t="s">
        <v>587</v>
      </c>
      <c r="H240" s="364">
        <v>2</v>
      </c>
      <c r="I240" s="362" t="s">
        <v>567</v>
      </c>
      <c r="J240" s="364" t="s">
        <v>510</v>
      </c>
      <c r="K240" s="364">
        <v>4</v>
      </c>
      <c r="L240" s="364">
        <v>8</v>
      </c>
      <c r="M240" s="376">
        <v>8</v>
      </c>
    </row>
    <row r="241" spans="2:13" ht="13.5" thickBot="1" x14ac:dyDescent="0.25">
      <c r="B241" s="373">
        <v>35229</v>
      </c>
      <c r="C241" s="365" t="s">
        <v>530</v>
      </c>
      <c r="D241" s="366" t="s">
        <v>790</v>
      </c>
      <c r="E241" s="365" t="s">
        <v>506</v>
      </c>
      <c r="F241" s="367">
        <v>2064</v>
      </c>
      <c r="G241" s="365" t="s">
        <v>587</v>
      </c>
      <c r="H241" s="367">
        <v>7</v>
      </c>
      <c r="I241" s="365"/>
      <c r="J241" s="367" t="s">
        <v>510</v>
      </c>
      <c r="K241" s="367">
        <v>2</v>
      </c>
      <c r="L241" s="367">
        <v>3</v>
      </c>
      <c r="M241" s="374">
        <v>8</v>
      </c>
    </row>
    <row r="242" spans="2:13" ht="13.5" thickBot="1" x14ac:dyDescent="0.25">
      <c r="B242" s="375">
        <v>35246</v>
      </c>
      <c r="C242" s="362" t="s">
        <v>545</v>
      </c>
      <c r="D242" s="363" t="s">
        <v>791</v>
      </c>
      <c r="E242" s="362" t="s">
        <v>506</v>
      </c>
      <c r="F242" s="364">
        <v>3185</v>
      </c>
      <c r="G242" s="362" t="s">
        <v>587</v>
      </c>
      <c r="H242" s="364">
        <v>2</v>
      </c>
      <c r="I242" s="362" t="s">
        <v>513</v>
      </c>
      <c r="J242" s="364" t="s">
        <v>579</v>
      </c>
      <c r="K242" s="364">
        <v>4</v>
      </c>
      <c r="L242" s="364">
        <v>7</v>
      </c>
      <c r="M242" s="376">
        <v>7</v>
      </c>
    </row>
    <row r="243" spans="2:13" ht="13.5" thickBot="1" x14ac:dyDescent="0.25">
      <c r="B243" s="373">
        <v>35248</v>
      </c>
      <c r="C243" s="365" t="s">
        <v>792</v>
      </c>
      <c r="D243" s="366" t="s">
        <v>793</v>
      </c>
      <c r="E243" s="365" t="s">
        <v>506</v>
      </c>
      <c r="F243" s="367">
        <v>809</v>
      </c>
      <c r="G243" s="365" t="s">
        <v>587</v>
      </c>
      <c r="H243" s="367">
        <v>2</v>
      </c>
      <c r="I243" s="365"/>
      <c r="J243" s="367" t="s">
        <v>510</v>
      </c>
      <c r="K243" s="367">
        <v>3</v>
      </c>
      <c r="L243" s="367">
        <v>7</v>
      </c>
      <c r="M243" s="374">
        <v>9</v>
      </c>
    </row>
    <row r="244" spans="2:13" ht="13.5" thickBot="1" x14ac:dyDescent="0.25">
      <c r="B244" s="375">
        <v>35250</v>
      </c>
      <c r="C244" s="362" t="s">
        <v>530</v>
      </c>
      <c r="D244" s="363" t="s">
        <v>794</v>
      </c>
      <c r="E244" s="362" t="s">
        <v>506</v>
      </c>
      <c r="F244" s="364">
        <v>3358</v>
      </c>
      <c r="G244" s="362" t="s">
        <v>587</v>
      </c>
      <c r="H244" s="364">
        <v>2</v>
      </c>
      <c r="I244" s="362"/>
      <c r="J244" s="364" t="s">
        <v>510</v>
      </c>
      <c r="K244" s="364">
        <v>1</v>
      </c>
      <c r="L244" s="364">
        <v>1</v>
      </c>
      <c r="M244" s="376">
        <v>9</v>
      </c>
    </row>
    <row r="245" spans="2:13" ht="13.5" thickBot="1" x14ac:dyDescent="0.25">
      <c r="B245" s="373">
        <v>35253</v>
      </c>
      <c r="C245" s="365" t="s">
        <v>543</v>
      </c>
      <c r="D245" s="366" t="s">
        <v>795</v>
      </c>
      <c r="E245" s="365" t="s">
        <v>506</v>
      </c>
      <c r="F245" s="367">
        <v>2100</v>
      </c>
      <c r="G245" s="365" t="s">
        <v>587</v>
      </c>
      <c r="H245" s="367">
        <v>2</v>
      </c>
      <c r="I245" s="365" t="s">
        <v>567</v>
      </c>
      <c r="J245" s="367" t="s">
        <v>507</v>
      </c>
      <c r="K245" s="367">
        <v>1</v>
      </c>
      <c r="L245" s="367">
        <v>7</v>
      </c>
      <c r="M245" s="374">
        <v>8</v>
      </c>
    </row>
    <row r="246" spans="2:13" ht="13.5" thickBot="1" x14ac:dyDescent="0.25">
      <c r="B246" s="375">
        <v>35256</v>
      </c>
      <c r="C246" s="362" t="s">
        <v>630</v>
      </c>
      <c r="D246" s="363" t="s">
        <v>796</v>
      </c>
      <c r="E246" s="362" t="s">
        <v>506</v>
      </c>
      <c r="F246" s="364">
        <v>5169</v>
      </c>
      <c r="G246" s="362" t="s">
        <v>587</v>
      </c>
      <c r="H246" s="364">
        <v>2</v>
      </c>
      <c r="I246" s="362"/>
      <c r="J246" s="364" t="s">
        <v>507</v>
      </c>
      <c r="K246" s="364">
        <v>0</v>
      </c>
      <c r="L246" s="364">
        <v>5</v>
      </c>
      <c r="M246" s="376">
        <v>8</v>
      </c>
    </row>
    <row r="247" spans="2:13" ht="13.5" thickBot="1" x14ac:dyDescent="0.25">
      <c r="B247" s="373">
        <v>35262</v>
      </c>
      <c r="C247" s="365" t="s">
        <v>614</v>
      </c>
      <c r="D247" s="366" t="s">
        <v>797</v>
      </c>
      <c r="E247" s="365" t="s">
        <v>506</v>
      </c>
      <c r="F247" s="367">
        <v>4385</v>
      </c>
      <c r="G247" s="365" t="s">
        <v>587</v>
      </c>
      <c r="H247" s="367">
        <v>2</v>
      </c>
      <c r="I247" s="365" t="s">
        <v>567</v>
      </c>
      <c r="J247" s="367" t="s">
        <v>510</v>
      </c>
      <c r="K247" s="367">
        <v>2</v>
      </c>
      <c r="L247" s="367">
        <v>10</v>
      </c>
      <c r="M247" s="374">
        <v>11</v>
      </c>
    </row>
    <row r="248" spans="2:13" ht="13.5" thickBot="1" x14ac:dyDescent="0.25">
      <c r="B248" s="375">
        <v>35264</v>
      </c>
      <c r="C248" s="362" t="s">
        <v>798</v>
      </c>
      <c r="D248" s="363" t="s">
        <v>799</v>
      </c>
      <c r="E248" s="362" t="s">
        <v>506</v>
      </c>
      <c r="F248" s="364">
        <v>2177</v>
      </c>
      <c r="G248" s="362" t="s">
        <v>587</v>
      </c>
      <c r="H248" s="364">
        <v>2</v>
      </c>
      <c r="I248" s="362"/>
      <c r="J248" s="364" t="s">
        <v>622</v>
      </c>
      <c r="K248" s="364">
        <v>1</v>
      </c>
      <c r="L248" s="364">
        <v>7</v>
      </c>
      <c r="M248" s="376">
        <v>10</v>
      </c>
    </row>
    <row r="249" spans="2:13" ht="13.5" thickBot="1" x14ac:dyDescent="0.25">
      <c r="B249" s="373">
        <v>35267</v>
      </c>
      <c r="C249" s="365" t="s">
        <v>638</v>
      </c>
      <c r="D249" s="366" t="s">
        <v>800</v>
      </c>
      <c r="E249" s="365" t="s">
        <v>506</v>
      </c>
      <c r="F249" s="367">
        <v>2092</v>
      </c>
      <c r="G249" s="365" t="s">
        <v>587</v>
      </c>
      <c r="H249" s="367">
        <v>2</v>
      </c>
      <c r="I249" s="365"/>
      <c r="J249" s="367" t="s">
        <v>510</v>
      </c>
      <c r="K249" s="367">
        <v>0</v>
      </c>
      <c r="L249" s="367">
        <v>5</v>
      </c>
      <c r="M249" s="374">
        <v>7</v>
      </c>
    </row>
    <row r="250" spans="2:13" ht="13.5" thickBot="1" x14ac:dyDescent="0.25">
      <c r="B250" s="375">
        <v>35271</v>
      </c>
      <c r="C250" s="362" t="s">
        <v>801</v>
      </c>
      <c r="D250" s="363" t="s">
        <v>802</v>
      </c>
      <c r="E250" s="362" t="s">
        <v>506</v>
      </c>
      <c r="F250" s="364">
        <v>2445</v>
      </c>
      <c r="G250" s="362" t="s">
        <v>587</v>
      </c>
      <c r="H250" s="364">
        <v>2</v>
      </c>
      <c r="I250" s="362"/>
      <c r="J250" s="364" t="s">
        <v>510</v>
      </c>
      <c r="K250" s="364">
        <v>1</v>
      </c>
      <c r="L250" s="364">
        <v>7</v>
      </c>
      <c r="M250" s="376">
        <v>10</v>
      </c>
    </row>
    <row r="251" spans="2:13" ht="13.5" thickBot="1" x14ac:dyDescent="0.25">
      <c r="B251" s="373">
        <v>35274</v>
      </c>
      <c r="C251" s="365" t="s">
        <v>803</v>
      </c>
      <c r="D251" s="366" t="s">
        <v>804</v>
      </c>
      <c r="E251" s="365" t="s">
        <v>506</v>
      </c>
      <c r="F251" s="367">
        <v>2085</v>
      </c>
      <c r="G251" s="365" t="s">
        <v>587</v>
      </c>
      <c r="H251" s="367">
        <v>2</v>
      </c>
      <c r="I251" s="365"/>
      <c r="J251" s="367" t="s">
        <v>591</v>
      </c>
      <c r="K251" s="367">
        <v>2</v>
      </c>
      <c r="L251" s="367">
        <v>9</v>
      </c>
      <c r="M251" s="374">
        <v>9</v>
      </c>
    </row>
    <row r="252" spans="2:13" ht="13.5" thickBot="1" x14ac:dyDescent="0.25">
      <c r="B252" s="375">
        <v>35278</v>
      </c>
      <c r="C252" s="362" t="s">
        <v>550</v>
      </c>
      <c r="D252" s="363" t="s">
        <v>805</v>
      </c>
      <c r="E252" s="362" t="s">
        <v>506</v>
      </c>
      <c r="F252" s="364">
        <v>369</v>
      </c>
      <c r="G252" s="362" t="s">
        <v>587</v>
      </c>
      <c r="H252" s="364">
        <v>2</v>
      </c>
      <c r="I252" s="362"/>
      <c r="J252" s="364" t="s">
        <v>510</v>
      </c>
      <c r="K252" s="364">
        <v>2</v>
      </c>
      <c r="L252" s="364">
        <v>7</v>
      </c>
      <c r="M252" s="376">
        <v>11</v>
      </c>
    </row>
    <row r="253" spans="2:13" ht="13.5" thickBot="1" x14ac:dyDescent="0.25">
      <c r="B253" s="373">
        <v>35281</v>
      </c>
      <c r="C253" s="365" t="s">
        <v>611</v>
      </c>
      <c r="D253" s="366" t="s">
        <v>806</v>
      </c>
      <c r="E253" s="365" t="s">
        <v>506</v>
      </c>
      <c r="F253" s="367">
        <v>2205</v>
      </c>
      <c r="G253" s="365" t="s">
        <v>587</v>
      </c>
      <c r="H253" s="367">
        <v>2</v>
      </c>
      <c r="I253" s="365" t="s">
        <v>513</v>
      </c>
      <c r="J253" s="367" t="s">
        <v>510</v>
      </c>
      <c r="K253" s="367">
        <v>3</v>
      </c>
      <c r="L253" s="367">
        <v>7</v>
      </c>
      <c r="M253" s="374">
        <v>9</v>
      </c>
    </row>
    <row r="254" spans="2:13" ht="13.5" thickBot="1" x14ac:dyDescent="0.25">
      <c r="B254" s="375">
        <v>35283</v>
      </c>
      <c r="C254" s="362" t="s">
        <v>532</v>
      </c>
      <c r="D254" s="363" t="s">
        <v>807</v>
      </c>
      <c r="E254" s="362" t="s">
        <v>506</v>
      </c>
      <c r="F254" s="364">
        <v>5016</v>
      </c>
      <c r="G254" s="362" t="s">
        <v>587</v>
      </c>
      <c r="H254" s="364">
        <v>2</v>
      </c>
      <c r="I254" s="362"/>
      <c r="J254" s="364" t="s">
        <v>507</v>
      </c>
      <c r="K254" s="364">
        <v>0</v>
      </c>
      <c r="L254" s="364">
        <v>7</v>
      </c>
      <c r="M254" s="376">
        <v>9</v>
      </c>
    </row>
    <row r="255" spans="2:13" ht="13.5" thickBot="1" x14ac:dyDescent="0.25">
      <c r="B255" s="373">
        <v>35285</v>
      </c>
      <c r="C255" s="365" t="s">
        <v>808</v>
      </c>
      <c r="D255" s="366" t="s">
        <v>809</v>
      </c>
      <c r="E255" s="365" t="s">
        <v>506</v>
      </c>
      <c r="F255" s="367">
        <v>1297</v>
      </c>
      <c r="G255" s="365" t="s">
        <v>587</v>
      </c>
      <c r="H255" s="367">
        <v>2</v>
      </c>
      <c r="I255" s="365"/>
      <c r="J255" s="367" t="s">
        <v>507</v>
      </c>
      <c r="K255" s="367">
        <v>2</v>
      </c>
      <c r="L255" s="367">
        <v>4</v>
      </c>
      <c r="M255" s="374">
        <v>9</v>
      </c>
    </row>
    <row r="256" spans="2:13" ht="13.5" thickBot="1" x14ac:dyDescent="0.25">
      <c r="B256" s="375">
        <v>35288</v>
      </c>
      <c r="C256" s="362" t="s">
        <v>608</v>
      </c>
      <c r="D256" s="363" t="s">
        <v>810</v>
      </c>
      <c r="E256" s="362" t="s">
        <v>506</v>
      </c>
      <c r="F256" s="364">
        <v>1545</v>
      </c>
      <c r="G256" s="362" t="s">
        <v>587</v>
      </c>
      <c r="H256" s="364">
        <v>2</v>
      </c>
      <c r="I256" s="362"/>
      <c r="J256" s="364" t="s">
        <v>622</v>
      </c>
      <c r="K256" s="364">
        <v>0</v>
      </c>
      <c r="L256" s="364">
        <v>4</v>
      </c>
      <c r="M256" s="376">
        <v>7</v>
      </c>
    </row>
    <row r="257" spans="2:13" ht="13.5" thickBot="1" x14ac:dyDescent="0.25">
      <c r="B257" s="377">
        <v>35290</v>
      </c>
      <c r="C257" s="378" t="s">
        <v>538</v>
      </c>
      <c r="D257" s="379" t="s">
        <v>811</v>
      </c>
      <c r="E257" s="378" t="s">
        <v>506</v>
      </c>
      <c r="F257" s="380">
        <v>1747</v>
      </c>
      <c r="G257" s="378" t="s">
        <v>587</v>
      </c>
      <c r="H257" s="380">
        <v>2</v>
      </c>
      <c r="I257" s="378"/>
      <c r="J257" s="380" t="s">
        <v>510</v>
      </c>
      <c r="K257" s="380">
        <v>2</v>
      </c>
      <c r="L257" s="380">
        <v>5</v>
      </c>
      <c r="M257" s="381">
        <v>8</v>
      </c>
    </row>
    <row r="258" spans="2:13" ht="13.5" thickTop="1" x14ac:dyDescent="0.2">
      <c r="B258" s="383"/>
    </row>
    <row r="260" spans="2:13" x14ac:dyDescent="0.2">
      <c r="B260" s="383"/>
    </row>
    <row r="261" spans="2:13" x14ac:dyDescent="0.2">
      <c r="B261" s="383"/>
    </row>
    <row r="262" spans="2:13" ht="15" x14ac:dyDescent="0.2">
      <c r="B262" s="384" t="s">
        <v>812</v>
      </c>
    </row>
    <row r="263" spans="2:13" x14ac:dyDescent="0.2">
      <c r="B263" s="383"/>
    </row>
    <row r="264" spans="2:13" ht="13.5" thickBot="1" x14ac:dyDescent="0.25">
      <c r="B264" s="385" t="s">
        <v>555</v>
      </c>
    </row>
    <row r="265" spans="2:13" ht="14.25" thickTop="1" thickBot="1" x14ac:dyDescent="0.25">
      <c r="B265" s="386" t="s">
        <v>556</v>
      </c>
      <c r="C265" s="387" t="s">
        <v>9</v>
      </c>
      <c r="D265" s="387" t="s">
        <v>557</v>
      </c>
      <c r="E265" s="387" t="s">
        <v>38</v>
      </c>
      <c r="F265" s="387" t="s">
        <v>558</v>
      </c>
      <c r="G265" s="387" t="s">
        <v>559</v>
      </c>
      <c r="H265" s="387" t="s">
        <v>560</v>
      </c>
      <c r="I265" s="387" t="s">
        <v>561</v>
      </c>
      <c r="J265" s="387" t="s">
        <v>562</v>
      </c>
      <c r="K265" s="387" t="s">
        <v>563</v>
      </c>
      <c r="L265" s="387" t="s">
        <v>17</v>
      </c>
      <c r="M265" s="388" t="s">
        <v>564</v>
      </c>
    </row>
    <row r="266" spans="2:13" ht="14.25" thickTop="1" thickBot="1" x14ac:dyDescent="0.25">
      <c r="B266" s="375">
        <v>34826</v>
      </c>
      <c r="C266" s="362" t="s">
        <v>516</v>
      </c>
      <c r="D266" s="363" t="s">
        <v>813</v>
      </c>
      <c r="E266" s="362" t="s">
        <v>506</v>
      </c>
      <c r="F266" s="364">
        <v>3035</v>
      </c>
      <c r="G266" s="362" t="s">
        <v>587</v>
      </c>
      <c r="H266" s="364">
        <v>2</v>
      </c>
      <c r="I266" s="362"/>
      <c r="J266" s="364" t="s">
        <v>510</v>
      </c>
      <c r="K266" s="364">
        <v>1</v>
      </c>
      <c r="L266" s="364">
        <v>6</v>
      </c>
      <c r="M266" s="376">
        <v>10</v>
      </c>
    </row>
    <row r="267" spans="2:13" ht="13.5" thickBot="1" x14ac:dyDescent="0.25">
      <c r="B267" s="373">
        <v>34829</v>
      </c>
      <c r="C267" s="365" t="s">
        <v>792</v>
      </c>
      <c r="D267" s="366" t="s">
        <v>814</v>
      </c>
      <c r="E267" s="365" t="s">
        <v>506</v>
      </c>
      <c r="F267" s="367">
        <v>963</v>
      </c>
      <c r="G267" s="365" t="s">
        <v>587</v>
      </c>
      <c r="H267" s="367">
        <v>2</v>
      </c>
      <c r="I267" s="365"/>
      <c r="J267" s="367" t="s">
        <v>591</v>
      </c>
      <c r="K267" s="367">
        <v>3</v>
      </c>
      <c r="L267" s="367">
        <v>7</v>
      </c>
      <c r="M267" s="374">
        <v>7</v>
      </c>
    </row>
    <row r="268" spans="2:13" ht="13.5" thickBot="1" x14ac:dyDescent="0.25">
      <c r="B268" s="375">
        <v>34833</v>
      </c>
      <c r="C268" s="362" t="s">
        <v>638</v>
      </c>
      <c r="D268" s="363" t="s">
        <v>815</v>
      </c>
      <c r="E268" s="362" t="s">
        <v>506</v>
      </c>
      <c r="F268" s="364">
        <v>1644</v>
      </c>
      <c r="G268" s="362" t="s">
        <v>587</v>
      </c>
      <c r="H268" s="364">
        <v>2</v>
      </c>
      <c r="I268" s="362"/>
      <c r="J268" s="364" t="s">
        <v>510</v>
      </c>
      <c r="K268" s="364">
        <v>2</v>
      </c>
      <c r="L268" s="364">
        <v>5</v>
      </c>
      <c r="M268" s="376">
        <v>8</v>
      </c>
    </row>
    <row r="269" spans="2:13" ht="13.5" thickBot="1" x14ac:dyDescent="0.25">
      <c r="B269" s="373">
        <v>34840</v>
      </c>
      <c r="C269" s="365" t="s">
        <v>596</v>
      </c>
      <c r="D269" s="366" t="s">
        <v>816</v>
      </c>
      <c r="E269" s="365" t="s">
        <v>506</v>
      </c>
      <c r="F269" s="367">
        <v>976</v>
      </c>
      <c r="G269" s="365" t="s">
        <v>587</v>
      </c>
      <c r="H269" s="367">
        <v>2</v>
      </c>
      <c r="I269" s="365"/>
      <c r="J269" s="367" t="s">
        <v>510</v>
      </c>
      <c r="K269" s="367">
        <v>4</v>
      </c>
      <c r="L269" s="367">
        <v>6</v>
      </c>
      <c r="M269" s="374">
        <v>10</v>
      </c>
    </row>
    <row r="270" spans="2:13" ht="13.5" thickBot="1" x14ac:dyDescent="0.25">
      <c r="B270" s="375">
        <v>34842</v>
      </c>
      <c r="C270" s="362" t="s">
        <v>788</v>
      </c>
      <c r="D270" s="363" t="s">
        <v>817</v>
      </c>
      <c r="E270" s="362" t="s">
        <v>506</v>
      </c>
      <c r="F270" s="364">
        <v>1337</v>
      </c>
      <c r="G270" s="362" t="s">
        <v>587</v>
      </c>
      <c r="H270" s="364">
        <v>2</v>
      </c>
      <c r="I270" s="362"/>
      <c r="J270" s="364" t="s">
        <v>510</v>
      </c>
      <c r="K270" s="364">
        <v>3</v>
      </c>
      <c r="L270" s="364">
        <v>8</v>
      </c>
      <c r="M270" s="376">
        <v>10</v>
      </c>
    </row>
    <row r="271" spans="2:13" ht="13.5" thickBot="1" x14ac:dyDescent="0.25">
      <c r="B271" s="373">
        <v>34844</v>
      </c>
      <c r="C271" s="365" t="s">
        <v>630</v>
      </c>
      <c r="D271" s="366" t="s">
        <v>755</v>
      </c>
      <c r="E271" s="365" t="s">
        <v>506</v>
      </c>
      <c r="F271" s="367">
        <v>3010</v>
      </c>
      <c r="G271" s="365" t="s">
        <v>587</v>
      </c>
      <c r="H271" s="367">
        <v>2</v>
      </c>
      <c r="I271" s="365"/>
      <c r="J271" s="367" t="s">
        <v>510</v>
      </c>
      <c r="K271" s="367">
        <v>2</v>
      </c>
      <c r="L271" s="367">
        <v>5</v>
      </c>
      <c r="M271" s="374">
        <v>7</v>
      </c>
    </row>
    <row r="272" spans="2:13" ht="13.5" thickBot="1" x14ac:dyDescent="0.25">
      <c r="B272" s="375">
        <v>34847</v>
      </c>
      <c r="C272" s="362" t="s">
        <v>518</v>
      </c>
      <c r="D272" s="363" t="s">
        <v>818</v>
      </c>
      <c r="E272" s="362" t="s">
        <v>506</v>
      </c>
      <c r="F272" s="364">
        <v>2713</v>
      </c>
      <c r="G272" s="362" t="s">
        <v>587</v>
      </c>
      <c r="H272" s="364">
        <v>2</v>
      </c>
      <c r="I272" s="362" t="s">
        <v>567</v>
      </c>
      <c r="J272" s="364" t="s">
        <v>510</v>
      </c>
      <c r="K272" s="364">
        <v>0</v>
      </c>
      <c r="L272" s="364">
        <v>8</v>
      </c>
      <c r="M272" s="376">
        <v>9</v>
      </c>
    </row>
    <row r="273" spans="2:13" ht="13.5" thickBot="1" x14ac:dyDescent="0.25">
      <c r="B273" s="373">
        <v>34851</v>
      </c>
      <c r="C273" s="365" t="s">
        <v>538</v>
      </c>
      <c r="D273" s="366" t="s">
        <v>819</v>
      </c>
      <c r="E273" s="365" t="s">
        <v>506</v>
      </c>
      <c r="F273" s="367">
        <v>2057</v>
      </c>
      <c r="G273" s="365" t="s">
        <v>587</v>
      </c>
      <c r="H273" s="367">
        <v>2</v>
      </c>
      <c r="I273" s="365" t="s">
        <v>513</v>
      </c>
      <c r="J273" s="367" t="s">
        <v>591</v>
      </c>
      <c r="K273" s="367">
        <v>3</v>
      </c>
      <c r="L273" s="367">
        <v>9</v>
      </c>
      <c r="M273" s="374">
        <v>6</v>
      </c>
    </row>
    <row r="274" spans="2:13" ht="13.5" thickBot="1" x14ac:dyDescent="0.25">
      <c r="B274" s="375">
        <v>34854</v>
      </c>
      <c r="C274" s="362" t="s">
        <v>820</v>
      </c>
      <c r="D274" s="363" t="s">
        <v>821</v>
      </c>
      <c r="E274" s="362" t="s">
        <v>506</v>
      </c>
      <c r="F274" s="364">
        <v>911</v>
      </c>
      <c r="G274" s="362" t="s">
        <v>587</v>
      </c>
      <c r="H274" s="364">
        <v>2</v>
      </c>
      <c r="I274" s="362"/>
      <c r="J274" s="364" t="s">
        <v>507</v>
      </c>
      <c r="K274" s="364">
        <v>2</v>
      </c>
      <c r="L274" s="364">
        <v>4</v>
      </c>
      <c r="M274" s="376">
        <v>9</v>
      </c>
    </row>
    <row r="275" spans="2:13" ht="13.5" thickBot="1" x14ac:dyDescent="0.25">
      <c r="B275" s="373">
        <v>34856</v>
      </c>
      <c r="C275" s="365" t="s">
        <v>532</v>
      </c>
      <c r="D275" s="366" t="s">
        <v>822</v>
      </c>
      <c r="E275" s="365" t="s">
        <v>506</v>
      </c>
      <c r="F275" s="367">
        <v>5485</v>
      </c>
      <c r="G275" s="365" t="s">
        <v>587</v>
      </c>
      <c r="H275" s="367">
        <v>2</v>
      </c>
      <c r="I275" s="365"/>
      <c r="J275" s="367" t="s">
        <v>510</v>
      </c>
      <c r="K275" s="367">
        <v>1</v>
      </c>
      <c r="L275" s="367">
        <v>6</v>
      </c>
      <c r="M275" s="374">
        <v>8</v>
      </c>
    </row>
    <row r="276" spans="2:13" ht="13.5" thickBot="1" x14ac:dyDescent="0.25">
      <c r="B276" s="375">
        <v>34858</v>
      </c>
      <c r="C276" s="362" t="s">
        <v>526</v>
      </c>
      <c r="D276" s="363" t="s">
        <v>823</v>
      </c>
      <c r="E276" s="362" t="s">
        <v>506</v>
      </c>
      <c r="F276" s="364">
        <v>2055</v>
      </c>
      <c r="G276" s="362" t="s">
        <v>587</v>
      </c>
      <c r="H276" s="364">
        <v>2</v>
      </c>
      <c r="I276" s="362"/>
      <c r="J276" s="364" t="s">
        <v>510</v>
      </c>
      <c r="K276" s="364">
        <v>3</v>
      </c>
      <c r="L276" s="364">
        <v>7</v>
      </c>
      <c r="M276" s="376">
        <v>8</v>
      </c>
    </row>
    <row r="277" spans="2:13" ht="13.5" thickBot="1" x14ac:dyDescent="0.25">
      <c r="B277" s="373">
        <v>34861</v>
      </c>
      <c r="C277" s="365" t="s">
        <v>636</v>
      </c>
      <c r="D277" s="366" t="s">
        <v>824</v>
      </c>
      <c r="E277" s="365" t="s">
        <v>506</v>
      </c>
      <c r="F277" s="367">
        <v>1478</v>
      </c>
      <c r="G277" s="365" t="s">
        <v>587</v>
      </c>
      <c r="H277" s="367">
        <v>2</v>
      </c>
      <c r="I277" s="365" t="s">
        <v>567</v>
      </c>
      <c r="J277" s="367" t="s">
        <v>507</v>
      </c>
      <c r="K277" s="367">
        <v>2</v>
      </c>
      <c r="L277" s="367">
        <v>9</v>
      </c>
      <c r="M277" s="374">
        <v>8</v>
      </c>
    </row>
    <row r="278" spans="2:13" ht="13.5" thickBot="1" x14ac:dyDescent="0.25">
      <c r="B278" s="375">
        <v>34865</v>
      </c>
      <c r="C278" s="362" t="s">
        <v>530</v>
      </c>
      <c r="D278" s="363" t="s">
        <v>825</v>
      </c>
      <c r="E278" s="362" t="s">
        <v>506</v>
      </c>
      <c r="F278" s="364">
        <v>5234</v>
      </c>
      <c r="G278" s="362" t="s">
        <v>587</v>
      </c>
      <c r="H278" s="364">
        <v>2</v>
      </c>
      <c r="I278" s="362"/>
      <c r="J278" s="364" t="s">
        <v>510</v>
      </c>
      <c r="K278" s="364">
        <v>2</v>
      </c>
      <c r="L278" s="364">
        <v>3</v>
      </c>
      <c r="M278" s="376">
        <v>8</v>
      </c>
    </row>
    <row r="279" spans="2:13" ht="13.5" thickBot="1" x14ac:dyDescent="0.25">
      <c r="B279" s="373">
        <v>34868</v>
      </c>
      <c r="C279" s="365" t="s">
        <v>606</v>
      </c>
      <c r="D279" s="366" t="s">
        <v>667</v>
      </c>
      <c r="E279" s="365" t="s">
        <v>506</v>
      </c>
      <c r="F279" s="367">
        <v>1384</v>
      </c>
      <c r="G279" s="365" t="s">
        <v>587</v>
      </c>
      <c r="H279" s="367">
        <v>2</v>
      </c>
      <c r="I279" s="365"/>
      <c r="J279" s="367" t="s">
        <v>510</v>
      </c>
      <c r="K279" s="367">
        <v>1</v>
      </c>
      <c r="L279" s="367">
        <v>6</v>
      </c>
      <c r="M279" s="374">
        <v>7</v>
      </c>
    </row>
    <row r="280" spans="2:13" ht="13.5" thickBot="1" x14ac:dyDescent="0.25">
      <c r="B280" s="375">
        <v>34870</v>
      </c>
      <c r="C280" s="362" t="s">
        <v>550</v>
      </c>
      <c r="D280" s="363" t="s">
        <v>826</v>
      </c>
      <c r="E280" s="362" t="s">
        <v>506</v>
      </c>
      <c r="F280" s="364">
        <v>1342</v>
      </c>
      <c r="G280" s="362" t="s">
        <v>587</v>
      </c>
      <c r="H280" s="364">
        <v>2</v>
      </c>
      <c r="I280" s="362"/>
      <c r="J280" s="364" t="s">
        <v>510</v>
      </c>
      <c r="K280" s="364">
        <v>1</v>
      </c>
      <c r="L280" s="364">
        <v>6</v>
      </c>
      <c r="M280" s="376">
        <v>8</v>
      </c>
    </row>
    <row r="281" spans="2:13" ht="13.5" thickBot="1" x14ac:dyDescent="0.25">
      <c r="B281" s="373">
        <v>34882</v>
      </c>
      <c r="C281" s="365" t="s">
        <v>543</v>
      </c>
      <c r="D281" s="366" t="s">
        <v>827</v>
      </c>
      <c r="E281" s="365" t="s">
        <v>506</v>
      </c>
      <c r="F281" s="367">
        <v>3032</v>
      </c>
      <c r="G281" s="365" t="s">
        <v>587</v>
      </c>
      <c r="H281" s="367">
        <v>2</v>
      </c>
      <c r="I281" s="365" t="s">
        <v>567</v>
      </c>
      <c r="J281" s="367" t="s">
        <v>510</v>
      </c>
      <c r="K281" s="367">
        <v>1</v>
      </c>
      <c r="L281" s="367">
        <v>8</v>
      </c>
      <c r="M281" s="374">
        <v>8</v>
      </c>
    </row>
    <row r="282" spans="2:13" ht="13.5" thickBot="1" x14ac:dyDescent="0.25">
      <c r="B282" s="375">
        <v>34886</v>
      </c>
      <c r="C282" s="362" t="s">
        <v>530</v>
      </c>
      <c r="D282" s="363" t="s">
        <v>828</v>
      </c>
      <c r="E282" s="362" t="s">
        <v>506</v>
      </c>
      <c r="F282" s="364">
        <v>5540</v>
      </c>
      <c r="G282" s="362" t="s">
        <v>587</v>
      </c>
      <c r="H282" s="364">
        <v>2</v>
      </c>
      <c r="I282" s="362"/>
      <c r="J282" s="364" t="s">
        <v>510</v>
      </c>
      <c r="K282" s="364">
        <v>0</v>
      </c>
      <c r="L282" s="364">
        <v>5</v>
      </c>
      <c r="M282" s="376">
        <v>8</v>
      </c>
    </row>
    <row r="283" spans="2:13" ht="13.5" thickBot="1" x14ac:dyDescent="0.25">
      <c r="B283" s="373">
        <v>34889</v>
      </c>
      <c r="C283" s="365" t="s">
        <v>829</v>
      </c>
      <c r="D283" s="366" t="s">
        <v>830</v>
      </c>
      <c r="E283" s="365" t="s">
        <v>506</v>
      </c>
      <c r="F283" s="367">
        <v>2060</v>
      </c>
      <c r="G283" s="365" t="s">
        <v>587</v>
      </c>
      <c r="H283" s="367">
        <v>2</v>
      </c>
      <c r="I283" s="365"/>
      <c r="J283" s="367" t="s">
        <v>510</v>
      </c>
      <c r="K283" s="367">
        <v>1</v>
      </c>
      <c r="L283" s="367">
        <v>4</v>
      </c>
      <c r="M283" s="374">
        <v>9</v>
      </c>
    </row>
    <row r="284" spans="2:13" ht="13.5" thickBot="1" x14ac:dyDescent="0.25">
      <c r="B284" s="375">
        <v>34892</v>
      </c>
      <c r="C284" s="362" t="s">
        <v>614</v>
      </c>
      <c r="D284" s="363" t="s">
        <v>831</v>
      </c>
      <c r="E284" s="362" t="s">
        <v>506</v>
      </c>
      <c r="F284" s="364">
        <v>1842</v>
      </c>
      <c r="G284" s="362" t="s">
        <v>587</v>
      </c>
      <c r="H284" s="364">
        <v>2</v>
      </c>
      <c r="I284" s="362" t="s">
        <v>567</v>
      </c>
      <c r="J284" s="364" t="s">
        <v>510</v>
      </c>
      <c r="K284" s="364">
        <v>2</v>
      </c>
      <c r="L284" s="364">
        <v>6</v>
      </c>
      <c r="M284" s="376">
        <v>7</v>
      </c>
    </row>
    <row r="285" spans="2:13" ht="13.5" thickBot="1" x14ac:dyDescent="0.25">
      <c r="B285" s="373">
        <v>34898</v>
      </c>
      <c r="C285" s="365" t="s">
        <v>522</v>
      </c>
      <c r="D285" s="366" t="s">
        <v>832</v>
      </c>
      <c r="E285" s="365" t="s">
        <v>506</v>
      </c>
      <c r="F285" s="367">
        <v>2506</v>
      </c>
      <c r="G285" s="365" t="s">
        <v>587</v>
      </c>
      <c r="H285" s="367">
        <v>2</v>
      </c>
      <c r="I285" s="365"/>
      <c r="J285" s="367" t="s">
        <v>510</v>
      </c>
      <c r="K285" s="367">
        <v>1</v>
      </c>
      <c r="L285" s="367">
        <v>4</v>
      </c>
      <c r="M285" s="374">
        <v>7</v>
      </c>
    </row>
    <row r="286" spans="2:13" ht="13.5" thickBot="1" x14ac:dyDescent="0.25">
      <c r="B286" s="375">
        <v>34900</v>
      </c>
      <c r="C286" s="362" t="s">
        <v>798</v>
      </c>
      <c r="D286" s="363" t="s">
        <v>833</v>
      </c>
      <c r="E286" s="362" t="s">
        <v>506</v>
      </c>
      <c r="F286" s="364">
        <v>2293</v>
      </c>
      <c r="G286" s="362" t="s">
        <v>587</v>
      </c>
      <c r="H286" s="364">
        <v>2</v>
      </c>
      <c r="I286" s="362"/>
      <c r="J286" s="364" t="s">
        <v>510</v>
      </c>
      <c r="K286" s="364">
        <v>2</v>
      </c>
      <c r="L286" s="364">
        <v>5</v>
      </c>
      <c r="M286" s="376">
        <v>9</v>
      </c>
    </row>
    <row r="287" spans="2:13" ht="13.5" thickBot="1" x14ac:dyDescent="0.25">
      <c r="B287" s="373">
        <v>34903</v>
      </c>
      <c r="C287" s="365" t="s">
        <v>608</v>
      </c>
      <c r="D287" s="366" t="s">
        <v>834</v>
      </c>
      <c r="E287" s="365" t="s">
        <v>506</v>
      </c>
      <c r="F287" s="367">
        <v>2161</v>
      </c>
      <c r="G287" s="365" t="s">
        <v>587</v>
      </c>
      <c r="H287" s="367">
        <v>2</v>
      </c>
      <c r="I287" s="365"/>
      <c r="J287" s="367" t="s">
        <v>510</v>
      </c>
      <c r="K287" s="367">
        <v>3</v>
      </c>
      <c r="L287" s="367">
        <v>5</v>
      </c>
      <c r="M287" s="374">
        <v>8</v>
      </c>
    </row>
    <row r="288" spans="2:13" ht="13.5" thickBot="1" x14ac:dyDescent="0.25">
      <c r="B288" s="375">
        <v>34905</v>
      </c>
      <c r="C288" s="362" t="s">
        <v>522</v>
      </c>
      <c r="D288" s="363" t="s">
        <v>835</v>
      </c>
      <c r="E288" s="362" t="s">
        <v>506</v>
      </c>
      <c r="F288" s="364">
        <v>3723</v>
      </c>
      <c r="G288" s="362"/>
      <c r="H288" s="364">
        <v>2</v>
      </c>
      <c r="I288" s="362"/>
      <c r="J288" s="364" t="s">
        <v>510</v>
      </c>
      <c r="K288" s="364">
        <v>2</v>
      </c>
      <c r="L288" s="364">
        <v>9</v>
      </c>
      <c r="M288" s="376">
        <v>11</v>
      </c>
    </row>
    <row r="289" spans="2:13" ht="13.5" thickBot="1" x14ac:dyDescent="0.25">
      <c r="B289" s="373">
        <v>34907</v>
      </c>
      <c r="C289" s="365" t="s">
        <v>511</v>
      </c>
      <c r="D289" s="366" t="s">
        <v>836</v>
      </c>
      <c r="E289" s="365" t="s">
        <v>506</v>
      </c>
      <c r="F289" s="367">
        <v>2479</v>
      </c>
      <c r="G289" s="365" t="s">
        <v>587</v>
      </c>
      <c r="H289" s="367">
        <v>2</v>
      </c>
      <c r="I289" s="365" t="s">
        <v>513</v>
      </c>
      <c r="J289" s="367" t="s">
        <v>510</v>
      </c>
      <c r="K289" s="367">
        <v>0</v>
      </c>
      <c r="L289" s="367">
        <v>6</v>
      </c>
      <c r="M289" s="374">
        <v>6</v>
      </c>
    </row>
    <row r="290" spans="2:13" ht="13.5" thickBot="1" x14ac:dyDescent="0.25">
      <c r="B290" s="375">
        <v>34910</v>
      </c>
      <c r="C290" s="362" t="s">
        <v>545</v>
      </c>
      <c r="D290" s="363" t="s">
        <v>837</v>
      </c>
      <c r="E290" s="362" t="s">
        <v>506</v>
      </c>
      <c r="F290" s="364">
        <v>3813</v>
      </c>
      <c r="G290" s="362" t="s">
        <v>587</v>
      </c>
      <c r="H290" s="364">
        <v>2</v>
      </c>
      <c r="I290" s="362" t="s">
        <v>567</v>
      </c>
      <c r="J290" s="364" t="s">
        <v>547</v>
      </c>
      <c r="K290" s="364">
        <v>4</v>
      </c>
      <c r="L290" s="364">
        <v>9</v>
      </c>
      <c r="M290" s="376">
        <v>9</v>
      </c>
    </row>
    <row r="291" spans="2:13" ht="13.5" thickBot="1" x14ac:dyDescent="0.25">
      <c r="B291" s="373">
        <v>34912</v>
      </c>
      <c r="C291" s="365" t="s">
        <v>532</v>
      </c>
      <c r="D291" s="366" t="s">
        <v>838</v>
      </c>
      <c r="E291" s="365" t="s">
        <v>506</v>
      </c>
      <c r="F291" s="367">
        <v>7280</v>
      </c>
      <c r="G291" s="365" t="s">
        <v>587</v>
      </c>
      <c r="H291" s="367">
        <v>1</v>
      </c>
      <c r="I291" s="365"/>
      <c r="J291" s="367" t="s">
        <v>510</v>
      </c>
      <c r="K291" s="367">
        <v>0</v>
      </c>
      <c r="L291" s="367">
        <v>4</v>
      </c>
      <c r="M291" s="374">
        <v>7</v>
      </c>
    </row>
    <row r="292" spans="2:13" ht="13.5" thickBot="1" x14ac:dyDescent="0.25">
      <c r="B292" s="375">
        <v>34914</v>
      </c>
      <c r="C292" s="362" t="s">
        <v>808</v>
      </c>
      <c r="D292" s="363" t="s">
        <v>839</v>
      </c>
      <c r="E292" s="362" t="s">
        <v>506</v>
      </c>
      <c r="F292" s="364">
        <v>1721</v>
      </c>
      <c r="G292" s="362" t="s">
        <v>587</v>
      </c>
      <c r="H292" s="364">
        <v>2</v>
      </c>
      <c r="I292" s="362"/>
      <c r="J292" s="364" t="s">
        <v>507</v>
      </c>
      <c r="K292" s="364">
        <v>2</v>
      </c>
      <c r="L292" s="364">
        <v>4</v>
      </c>
      <c r="M292" s="376">
        <v>9</v>
      </c>
    </row>
    <row r="293" spans="2:13" ht="13.5" thickBot="1" x14ac:dyDescent="0.25">
      <c r="B293" s="373">
        <v>34916</v>
      </c>
      <c r="C293" s="365" t="s">
        <v>573</v>
      </c>
      <c r="D293" s="366" t="s">
        <v>840</v>
      </c>
      <c r="E293" s="365" t="s">
        <v>506</v>
      </c>
      <c r="F293" s="367">
        <v>1567</v>
      </c>
      <c r="G293" s="365" t="s">
        <v>587</v>
      </c>
      <c r="H293" s="367">
        <v>2</v>
      </c>
      <c r="I293" s="365"/>
      <c r="J293" s="367" t="s">
        <v>510</v>
      </c>
      <c r="K293" s="367">
        <v>3</v>
      </c>
      <c r="L293" s="367">
        <v>6</v>
      </c>
      <c r="M293" s="374">
        <v>8</v>
      </c>
    </row>
    <row r="294" spans="2:13" ht="13.5" thickBot="1" x14ac:dyDescent="0.25">
      <c r="B294" s="389">
        <v>34919</v>
      </c>
      <c r="C294" s="390" t="s">
        <v>528</v>
      </c>
      <c r="D294" s="391" t="s">
        <v>841</v>
      </c>
      <c r="E294" s="390" t="s">
        <v>506</v>
      </c>
      <c r="F294" s="392">
        <v>1928</v>
      </c>
      <c r="G294" s="390" t="s">
        <v>587</v>
      </c>
      <c r="H294" s="392">
        <v>2</v>
      </c>
      <c r="I294" s="390"/>
      <c r="J294" s="392" t="s">
        <v>507</v>
      </c>
      <c r="K294" s="392">
        <v>0</v>
      </c>
      <c r="L294" s="392">
        <v>9</v>
      </c>
      <c r="M294" s="393">
        <v>8</v>
      </c>
    </row>
    <row r="295" spans="2:13" ht="13.5" thickTop="1" x14ac:dyDescent="0.2">
      <c r="B295" s="383"/>
    </row>
    <row r="297" spans="2:13" x14ac:dyDescent="0.2">
      <c r="B297" s="383"/>
    </row>
    <row r="298" spans="2:13" x14ac:dyDescent="0.2">
      <c r="B298" s="383"/>
    </row>
    <row r="299" spans="2:13" ht="15" x14ac:dyDescent="0.2">
      <c r="B299" s="384" t="s">
        <v>842</v>
      </c>
    </row>
    <row r="300" spans="2:13" x14ac:dyDescent="0.2">
      <c r="B300" s="383"/>
    </row>
    <row r="301" spans="2:13" ht="13.5" thickBot="1" x14ac:dyDescent="0.25">
      <c r="B301" s="385" t="s">
        <v>555</v>
      </c>
    </row>
    <row r="302" spans="2:13" ht="14.25" thickTop="1" thickBot="1" x14ac:dyDescent="0.25">
      <c r="B302" s="386" t="s">
        <v>556</v>
      </c>
      <c r="C302" s="387" t="s">
        <v>9</v>
      </c>
      <c r="D302" s="387" t="s">
        <v>557</v>
      </c>
      <c r="E302" s="387" t="s">
        <v>38</v>
      </c>
      <c r="F302" s="387" t="s">
        <v>558</v>
      </c>
      <c r="G302" s="387" t="s">
        <v>559</v>
      </c>
      <c r="H302" s="387" t="s">
        <v>560</v>
      </c>
      <c r="I302" s="387" t="s">
        <v>561</v>
      </c>
      <c r="J302" s="387" t="s">
        <v>562</v>
      </c>
      <c r="K302" s="387" t="s">
        <v>563</v>
      </c>
      <c r="L302" s="387" t="s">
        <v>17</v>
      </c>
      <c r="M302" s="388" t="s">
        <v>564</v>
      </c>
    </row>
    <row r="303" spans="2:13" ht="14.25" thickTop="1" thickBot="1" x14ac:dyDescent="0.25">
      <c r="B303" s="373">
        <v>34462</v>
      </c>
      <c r="C303" s="365" t="s">
        <v>843</v>
      </c>
      <c r="D303" s="366" t="s">
        <v>844</v>
      </c>
      <c r="E303" s="365" t="s">
        <v>506</v>
      </c>
      <c r="F303" s="367">
        <v>1340</v>
      </c>
      <c r="G303" s="365" t="s">
        <v>845</v>
      </c>
      <c r="H303" s="367">
        <v>2</v>
      </c>
      <c r="I303" s="365"/>
      <c r="J303" s="367" t="s">
        <v>510</v>
      </c>
      <c r="K303" s="367">
        <v>3</v>
      </c>
      <c r="L303" s="367">
        <v>9</v>
      </c>
      <c r="M303" s="374">
        <v>12</v>
      </c>
    </row>
    <row r="304" spans="2:13" ht="13.5" thickBot="1" x14ac:dyDescent="0.25">
      <c r="B304" s="375">
        <v>34466</v>
      </c>
      <c r="C304" s="362" t="s">
        <v>638</v>
      </c>
      <c r="D304" s="363" t="s">
        <v>846</v>
      </c>
      <c r="E304" s="362" t="s">
        <v>506</v>
      </c>
      <c r="F304" s="364">
        <v>2234</v>
      </c>
      <c r="G304" s="362" t="s">
        <v>845</v>
      </c>
      <c r="H304" s="364">
        <v>3</v>
      </c>
      <c r="I304" s="362"/>
      <c r="J304" s="364" t="s">
        <v>510</v>
      </c>
      <c r="K304" s="364">
        <v>0</v>
      </c>
      <c r="L304" s="364">
        <v>3</v>
      </c>
      <c r="M304" s="376">
        <v>8</v>
      </c>
    </row>
    <row r="305" spans="2:13" ht="13.5" thickBot="1" x14ac:dyDescent="0.25">
      <c r="B305" s="373">
        <v>34469</v>
      </c>
      <c r="C305" s="365" t="s">
        <v>522</v>
      </c>
      <c r="D305" s="366" t="s">
        <v>847</v>
      </c>
      <c r="E305" s="365" t="s">
        <v>506</v>
      </c>
      <c r="F305" s="367">
        <v>1293</v>
      </c>
      <c r="G305" s="365" t="s">
        <v>845</v>
      </c>
      <c r="H305" s="367">
        <v>2</v>
      </c>
      <c r="I305" s="365" t="s">
        <v>567</v>
      </c>
      <c r="J305" s="367" t="s">
        <v>510</v>
      </c>
      <c r="K305" s="367">
        <v>2</v>
      </c>
      <c r="L305" s="367">
        <v>7</v>
      </c>
      <c r="M305" s="374">
        <v>10</v>
      </c>
    </row>
    <row r="306" spans="2:13" ht="13.5" thickBot="1" x14ac:dyDescent="0.25">
      <c r="B306" s="375">
        <v>34473</v>
      </c>
      <c r="C306" s="362" t="s">
        <v>532</v>
      </c>
      <c r="D306" s="363" t="s">
        <v>603</v>
      </c>
      <c r="E306" s="362" t="s">
        <v>506</v>
      </c>
      <c r="F306" s="364">
        <v>4059</v>
      </c>
      <c r="G306" s="362" t="s">
        <v>587</v>
      </c>
      <c r="H306" s="364">
        <v>2</v>
      </c>
      <c r="I306" s="362" t="s">
        <v>513</v>
      </c>
      <c r="J306" s="364" t="s">
        <v>507</v>
      </c>
      <c r="K306" s="364">
        <v>1</v>
      </c>
      <c r="L306" s="364">
        <v>6</v>
      </c>
      <c r="M306" s="376">
        <v>9</v>
      </c>
    </row>
    <row r="307" spans="2:13" ht="13.5" thickBot="1" x14ac:dyDescent="0.25">
      <c r="B307" s="373">
        <v>34476</v>
      </c>
      <c r="C307" s="365" t="s">
        <v>526</v>
      </c>
      <c r="D307" s="366" t="s">
        <v>644</v>
      </c>
      <c r="E307" s="365" t="s">
        <v>506</v>
      </c>
      <c r="F307" s="367">
        <v>1142</v>
      </c>
      <c r="G307" s="365" t="s">
        <v>587</v>
      </c>
      <c r="H307" s="367">
        <v>2</v>
      </c>
      <c r="I307" s="365"/>
      <c r="J307" s="367" t="s">
        <v>507</v>
      </c>
      <c r="K307" s="367">
        <v>0</v>
      </c>
      <c r="L307" s="367">
        <v>5</v>
      </c>
      <c r="M307" s="374">
        <v>6</v>
      </c>
    </row>
    <row r="308" spans="2:13" ht="13.5" thickBot="1" x14ac:dyDescent="0.25">
      <c r="B308" s="375">
        <v>34478</v>
      </c>
      <c r="C308" s="362" t="s">
        <v>614</v>
      </c>
      <c r="D308" s="363" t="s">
        <v>848</v>
      </c>
      <c r="E308" s="362" t="s">
        <v>506</v>
      </c>
      <c r="F308" s="364">
        <v>1538</v>
      </c>
      <c r="G308" s="362" t="s">
        <v>587</v>
      </c>
      <c r="H308" s="364">
        <v>2</v>
      </c>
      <c r="I308" s="362"/>
      <c r="J308" s="364" t="s">
        <v>510</v>
      </c>
      <c r="K308" s="364">
        <v>0</v>
      </c>
      <c r="L308" s="364">
        <v>5</v>
      </c>
      <c r="M308" s="376">
        <v>8</v>
      </c>
    </row>
    <row r="309" spans="2:13" ht="13.5" thickBot="1" x14ac:dyDescent="0.25">
      <c r="B309" s="373">
        <v>34480</v>
      </c>
      <c r="C309" s="365" t="s">
        <v>530</v>
      </c>
      <c r="D309" s="366" t="s">
        <v>849</v>
      </c>
      <c r="E309" s="365" t="s">
        <v>506</v>
      </c>
      <c r="F309" s="367">
        <v>2814</v>
      </c>
      <c r="G309" s="365" t="s">
        <v>587</v>
      </c>
      <c r="H309" s="367">
        <v>2</v>
      </c>
      <c r="I309" s="365"/>
      <c r="J309" s="367" t="s">
        <v>510</v>
      </c>
      <c r="K309" s="367">
        <v>1</v>
      </c>
      <c r="L309" s="367">
        <v>5</v>
      </c>
      <c r="M309" s="374">
        <v>11</v>
      </c>
    </row>
    <row r="310" spans="2:13" ht="13.5" thickBot="1" x14ac:dyDescent="0.25">
      <c r="B310" s="375">
        <v>34482</v>
      </c>
      <c r="C310" s="362" t="s">
        <v>820</v>
      </c>
      <c r="D310" s="363" t="s">
        <v>850</v>
      </c>
      <c r="E310" s="362" t="s">
        <v>506</v>
      </c>
      <c r="F310" s="364">
        <v>1008</v>
      </c>
      <c r="G310" s="362" t="s">
        <v>587</v>
      </c>
      <c r="H310" s="364">
        <v>2</v>
      </c>
      <c r="I310" s="362"/>
      <c r="J310" s="364" t="s">
        <v>510</v>
      </c>
      <c r="K310" s="364">
        <v>2</v>
      </c>
      <c r="L310" s="364">
        <v>5</v>
      </c>
      <c r="M310" s="376">
        <v>8</v>
      </c>
    </row>
    <row r="311" spans="2:13" ht="13.5" thickBot="1" x14ac:dyDescent="0.25">
      <c r="B311" s="373">
        <v>34487</v>
      </c>
      <c r="C311" s="365" t="s">
        <v>518</v>
      </c>
      <c r="D311" s="366" t="s">
        <v>851</v>
      </c>
      <c r="E311" s="365" t="s">
        <v>506</v>
      </c>
      <c r="F311" s="367">
        <v>2907</v>
      </c>
      <c r="G311" s="365" t="s">
        <v>587</v>
      </c>
      <c r="H311" s="367">
        <v>2</v>
      </c>
      <c r="I311" s="365"/>
      <c r="J311" s="367" t="s">
        <v>510</v>
      </c>
      <c r="K311" s="367">
        <v>0</v>
      </c>
      <c r="L311" s="367">
        <v>7</v>
      </c>
      <c r="M311" s="374">
        <v>8</v>
      </c>
    </row>
    <row r="312" spans="2:13" ht="13.5" thickBot="1" x14ac:dyDescent="0.25">
      <c r="B312" s="375">
        <v>34490</v>
      </c>
      <c r="C312" s="362" t="s">
        <v>798</v>
      </c>
      <c r="D312" s="363" t="s">
        <v>852</v>
      </c>
      <c r="E312" s="362" t="s">
        <v>506</v>
      </c>
      <c r="F312" s="364">
        <v>1628</v>
      </c>
      <c r="G312" s="362" t="s">
        <v>587</v>
      </c>
      <c r="H312" s="364">
        <v>2</v>
      </c>
      <c r="I312" s="362" t="s">
        <v>513</v>
      </c>
      <c r="J312" s="364" t="s">
        <v>510</v>
      </c>
      <c r="K312" s="364">
        <v>1</v>
      </c>
      <c r="L312" s="364">
        <v>6</v>
      </c>
      <c r="M312" s="376">
        <v>7</v>
      </c>
    </row>
    <row r="313" spans="2:13" ht="13.5" thickBot="1" x14ac:dyDescent="0.25">
      <c r="B313" s="373">
        <v>34492</v>
      </c>
      <c r="C313" s="365" t="s">
        <v>530</v>
      </c>
      <c r="D313" s="366" t="s">
        <v>853</v>
      </c>
      <c r="E313" s="365" t="s">
        <v>506</v>
      </c>
      <c r="F313" s="367">
        <v>3123</v>
      </c>
      <c r="G313" s="365" t="s">
        <v>587</v>
      </c>
      <c r="H313" s="367">
        <v>2</v>
      </c>
      <c r="I313" s="365"/>
      <c r="J313" s="367" t="s">
        <v>510</v>
      </c>
      <c r="K313" s="367">
        <v>1</v>
      </c>
      <c r="L313" s="367">
        <v>6</v>
      </c>
      <c r="M313" s="374">
        <v>10</v>
      </c>
    </row>
    <row r="314" spans="2:13" ht="13.5" thickBot="1" x14ac:dyDescent="0.25">
      <c r="B314" s="375">
        <v>34494</v>
      </c>
      <c r="C314" s="362" t="s">
        <v>532</v>
      </c>
      <c r="D314" s="363" t="s">
        <v>854</v>
      </c>
      <c r="E314" s="362" t="s">
        <v>506</v>
      </c>
      <c r="F314" s="364">
        <v>3875</v>
      </c>
      <c r="G314" s="362" t="s">
        <v>587</v>
      </c>
      <c r="H314" s="364">
        <v>2</v>
      </c>
      <c r="I314" s="362" t="s">
        <v>513</v>
      </c>
      <c r="J314" s="364" t="s">
        <v>507</v>
      </c>
      <c r="K314" s="364">
        <v>1</v>
      </c>
      <c r="L314" s="364">
        <v>8</v>
      </c>
      <c r="M314" s="376">
        <v>10</v>
      </c>
    </row>
    <row r="315" spans="2:13" ht="13.5" thickBot="1" x14ac:dyDescent="0.25">
      <c r="B315" s="373">
        <v>34497</v>
      </c>
      <c r="C315" s="365" t="s">
        <v>573</v>
      </c>
      <c r="D315" s="366" t="s">
        <v>855</v>
      </c>
      <c r="E315" s="365" t="s">
        <v>506</v>
      </c>
      <c r="F315" s="367">
        <v>2229</v>
      </c>
      <c r="G315" s="365" t="s">
        <v>587</v>
      </c>
      <c r="H315" s="367">
        <v>3</v>
      </c>
      <c r="I315" s="365"/>
      <c r="J315" s="367" t="s">
        <v>507</v>
      </c>
      <c r="K315" s="367">
        <v>3</v>
      </c>
      <c r="L315" s="367">
        <v>7</v>
      </c>
      <c r="M315" s="374">
        <v>10</v>
      </c>
    </row>
    <row r="316" spans="2:13" ht="13.5" thickBot="1" x14ac:dyDescent="0.25">
      <c r="B316" s="375">
        <v>34501</v>
      </c>
      <c r="C316" s="362" t="s">
        <v>511</v>
      </c>
      <c r="D316" s="363" t="s">
        <v>856</v>
      </c>
      <c r="E316" s="362" t="s">
        <v>506</v>
      </c>
      <c r="F316" s="364">
        <v>3351</v>
      </c>
      <c r="G316" s="362" t="s">
        <v>587</v>
      </c>
      <c r="H316" s="364">
        <v>2</v>
      </c>
      <c r="I316" s="362" t="s">
        <v>61</v>
      </c>
      <c r="J316" s="364" t="s">
        <v>547</v>
      </c>
      <c r="K316" s="364">
        <v>2</v>
      </c>
      <c r="L316" s="364">
        <v>10</v>
      </c>
      <c r="M316" s="376">
        <v>8</v>
      </c>
    </row>
    <row r="317" spans="2:13" ht="13.5" thickBot="1" x14ac:dyDescent="0.25">
      <c r="B317" s="373">
        <v>34504</v>
      </c>
      <c r="C317" s="365" t="s">
        <v>636</v>
      </c>
      <c r="D317" s="366" t="s">
        <v>857</v>
      </c>
      <c r="E317" s="365" t="s">
        <v>506</v>
      </c>
      <c r="F317" s="367">
        <v>1515</v>
      </c>
      <c r="G317" s="365" t="s">
        <v>587</v>
      </c>
      <c r="H317" s="367">
        <v>2</v>
      </c>
      <c r="I317" s="365" t="s">
        <v>513</v>
      </c>
      <c r="J317" s="367" t="s">
        <v>510</v>
      </c>
      <c r="K317" s="367">
        <v>2</v>
      </c>
      <c r="L317" s="367">
        <v>9</v>
      </c>
      <c r="M317" s="374">
        <v>9</v>
      </c>
    </row>
    <row r="318" spans="2:13" ht="13.5" thickBot="1" x14ac:dyDescent="0.25">
      <c r="B318" s="375">
        <v>34507</v>
      </c>
      <c r="C318" s="362" t="s">
        <v>516</v>
      </c>
      <c r="D318" s="363" t="s">
        <v>858</v>
      </c>
      <c r="E318" s="362" t="s">
        <v>506</v>
      </c>
      <c r="F318" s="364">
        <v>2440</v>
      </c>
      <c r="G318" s="362" t="s">
        <v>587</v>
      </c>
      <c r="H318" s="364">
        <v>2</v>
      </c>
      <c r="I318" s="362" t="s">
        <v>567</v>
      </c>
      <c r="J318" s="364" t="s">
        <v>622</v>
      </c>
      <c r="K318" s="364">
        <v>3</v>
      </c>
      <c r="L318" s="364">
        <v>10</v>
      </c>
      <c r="M318" s="376">
        <v>8</v>
      </c>
    </row>
    <row r="319" spans="2:13" ht="13.5" thickBot="1" x14ac:dyDescent="0.25">
      <c r="B319" s="373">
        <v>34518</v>
      </c>
      <c r="C319" s="365" t="s">
        <v>608</v>
      </c>
      <c r="D319" s="366" t="s">
        <v>859</v>
      </c>
      <c r="E319" s="365" t="s">
        <v>506</v>
      </c>
      <c r="F319" s="367">
        <v>3321</v>
      </c>
      <c r="G319" s="365" t="s">
        <v>587</v>
      </c>
      <c r="H319" s="367">
        <v>2</v>
      </c>
      <c r="I319" s="365"/>
      <c r="J319" s="367" t="s">
        <v>510</v>
      </c>
      <c r="K319" s="367">
        <v>1</v>
      </c>
      <c r="L319" s="367">
        <v>4</v>
      </c>
      <c r="M319" s="374">
        <v>7</v>
      </c>
    </row>
    <row r="320" spans="2:13" ht="13.5" thickBot="1" x14ac:dyDescent="0.25">
      <c r="B320" s="375">
        <v>34522</v>
      </c>
      <c r="C320" s="362" t="s">
        <v>530</v>
      </c>
      <c r="D320" s="363" t="s">
        <v>860</v>
      </c>
      <c r="E320" s="362" t="s">
        <v>506</v>
      </c>
      <c r="F320" s="364">
        <v>4591</v>
      </c>
      <c r="G320" s="362" t="s">
        <v>587</v>
      </c>
      <c r="H320" s="364">
        <v>2</v>
      </c>
      <c r="I320" s="362"/>
      <c r="J320" s="364" t="s">
        <v>510</v>
      </c>
      <c r="K320" s="364">
        <v>3</v>
      </c>
      <c r="L320" s="364">
        <v>8</v>
      </c>
      <c r="M320" s="376">
        <v>9</v>
      </c>
    </row>
    <row r="321" spans="2:13" ht="13.5" thickBot="1" x14ac:dyDescent="0.25">
      <c r="B321" s="373">
        <v>34525</v>
      </c>
      <c r="C321" s="365" t="s">
        <v>511</v>
      </c>
      <c r="D321" s="366" t="s">
        <v>861</v>
      </c>
      <c r="E321" s="365" t="s">
        <v>506</v>
      </c>
      <c r="F321" s="367">
        <v>3339</v>
      </c>
      <c r="G321" s="365" t="s">
        <v>587</v>
      </c>
      <c r="H321" s="367">
        <v>2</v>
      </c>
      <c r="I321" s="365" t="s">
        <v>513</v>
      </c>
      <c r="J321" s="367" t="s">
        <v>510</v>
      </c>
      <c r="K321" s="367">
        <v>2</v>
      </c>
      <c r="L321" s="367">
        <v>6</v>
      </c>
      <c r="M321" s="374">
        <v>8</v>
      </c>
    </row>
    <row r="322" spans="2:13" ht="13.5" thickBot="1" x14ac:dyDescent="0.25">
      <c r="B322" s="375">
        <v>34529</v>
      </c>
      <c r="C322" s="362" t="s">
        <v>538</v>
      </c>
      <c r="D322" s="363" t="s">
        <v>862</v>
      </c>
      <c r="E322" s="362" t="s">
        <v>506</v>
      </c>
      <c r="F322" s="364">
        <v>4119</v>
      </c>
      <c r="G322" s="362" t="s">
        <v>587</v>
      </c>
      <c r="H322" s="364">
        <v>2</v>
      </c>
      <c r="I322" s="362" t="s">
        <v>567</v>
      </c>
      <c r="J322" s="364" t="s">
        <v>507</v>
      </c>
      <c r="K322" s="364">
        <v>2</v>
      </c>
      <c r="L322" s="364">
        <v>7</v>
      </c>
      <c r="M322" s="376">
        <v>8</v>
      </c>
    </row>
    <row r="323" spans="2:13" ht="13.5" thickBot="1" x14ac:dyDescent="0.25">
      <c r="B323" s="373">
        <v>34532</v>
      </c>
      <c r="C323" s="365" t="s">
        <v>606</v>
      </c>
      <c r="D323" s="366" t="s">
        <v>863</v>
      </c>
      <c r="E323" s="365" t="s">
        <v>506</v>
      </c>
      <c r="F323" s="367">
        <v>2645</v>
      </c>
      <c r="G323" s="365" t="s">
        <v>587</v>
      </c>
      <c r="H323" s="367">
        <v>2</v>
      </c>
      <c r="I323" s="365" t="s">
        <v>513</v>
      </c>
      <c r="J323" s="367" t="s">
        <v>510</v>
      </c>
      <c r="K323" s="367">
        <v>5</v>
      </c>
      <c r="L323" s="367">
        <v>7</v>
      </c>
      <c r="M323" s="374">
        <v>9</v>
      </c>
    </row>
    <row r="324" spans="2:13" ht="13.5" thickBot="1" x14ac:dyDescent="0.25">
      <c r="B324" s="375">
        <v>34534</v>
      </c>
      <c r="C324" s="362" t="s">
        <v>518</v>
      </c>
      <c r="D324" s="363" t="s">
        <v>864</v>
      </c>
      <c r="E324" s="362" t="s">
        <v>506</v>
      </c>
      <c r="F324" s="364">
        <v>3961</v>
      </c>
      <c r="G324" s="362" t="s">
        <v>587</v>
      </c>
      <c r="H324" s="364">
        <v>2</v>
      </c>
      <c r="I324" s="362"/>
      <c r="J324" s="364" t="s">
        <v>510</v>
      </c>
      <c r="K324" s="364">
        <v>1</v>
      </c>
      <c r="L324" s="364">
        <v>6</v>
      </c>
      <c r="M324" s="376">
        <v>9</v>
      </c>
    </row>
    <row r="325" spans="2:13" ht="13.5" thickBot="1" x14ac:dyDescent="0.25">
      <c r="B325" s="373">
        <v>34536</v>
      </c>
      <c r="C325" s="365" t="s">
        <v>614</v>
      </c>
      <c r="D325" s="366" t="s">
        <v>865</v>
      </c>
      <c r="E325" s="365" t="s">
        <v>506</v>
      </c>
      <c r="F325" s="367">
        <v>2261</v>
      </c>
      <c r="G325" s="365" t="s">
        <v>587</v>
      </c>
      <c r="H325" s="367">
        <v>2</v>
      </c>
      <c r="I325" s="365"/>
      <c r="J325" s="367" t="s">
        <v>510</v>
      </c>
      <c r="K325" s="367">
        <v>2</v>
      </c>
      <c r="L325" s="367">
        <v>6</v>
      </c>
      <c r="M325" s="374">
        <v>9</v>
      </c>
    </row>
    <row r="326" spans="2:13" ht="13.5" thickBot="1" x14ac:dyDescent="0.25">
      <c r="B326" s="375">
        <v>34541</v>
      </c>
      <c r="C326" s="362" t="s">
        <v>526</v>
      </c>
      <c r="D326" s="363" t="s">
        <v>866</v>
      </c>
      <c r="E326" s="362" t="s">
        <v>506</v>
      </c>
      <c r="F326" s="364">
        <v>2805</v>
      </c>
      <c r="G326" s="362" t="s">
        <v>587</v>
      </c>
      <c r="H326" s="364">
        <v>2</v>
      </c>
      <c r="I326" s="362"/>
      <c r="J326" s="364" t="s">
        <v>510</v>
      </c>
      <c r="K326" s="364">
        <v>1</v>
      </c>
      <c r="L326" s="364">
        <v>4</v>
      </c>
      <c r="M326" s="376">
        <v>8</v>
      </c>
    </row>
    <row r="327" spans="2:13" ht="13.5" thickBot="1" x14ac:dyDescent="0.25">
      <c r="B327" s="373">
        <v>34543</v>
      </c>
      <c r="C327" s="365" t="s">
        <v>545</v>
      </c>
      <c r="D327" s="366" t="s">
        <v>867</v>
      </c>
      <c r="E327" s="365" t="s">
        <v>506</v>
      </c>
      <c r="F327" s="367">
        <v>2051</v>
      </c>
      <c r="G327" s="365" t="s">
        <v>587</v>
      </c>
      <c r="H327" s="367">
        <v>2</v>
      </c>
      <c r="I327" s="365" t="s">
        <v>567</v>
      </c>
      <c r="J327" s="367" t="s">
        <v>510</v>
      </c>
      <c r="K327" s="367">
        <v>2</v>
      </c>
      <c r="L327" s="367">
        <v>5</v>
      </c>
      <c r="M327" s="374">
        <v>8</v>
      </c>
    </row>
    <row r="328" spans="2:13" ht="13.5" thickBot="1" x14ac:dyDescent="0.25">
      <c r="B328" s="375">
        <v>34546</v>
      </c>
      <c r="C328" s="362" t="s">
        <v>636</v>
      </c>
      <c r="D328" s="363" t="s">
        <v>868</v>
      </c>
      <c r="E328" s="362" t="s">
        <v>506</v>
      </c>
      <c r="F328" s="364">
        <v>1593</v>
      </c>
      <c r="G328" s="362" t="s">
        <v>587</v>
      </c>
      <c r="H328" s="364">
        <v>2</v>
      </c>
      <c r="I328" s="362" t="s">
        <v>513</v>
      </c>
      <c r="J328" s="364" t="s">
        <v>507</v>
      </c>
      <c r="K328" s="364">
        <v>2</v>
      </c>
      <c r="L328" s="364">
        <v>8</v>
      </c>
      <c r="M328" s="376">
        <v>11</v>
      </c>
    </row>
    <row r="329" spans="2:13" ht="13.5" thickBot="1" x14ac:dyDescent="0.25">
      <c r="B329" s="373">
        <v>34549</v>
      </c>
      <c r="C329" s="365" t="s">
        <v>532</v>
      </c>
      <c r="D329" s="366" t="s">
        <v>869</v>
      </c>
      <c r="E329" s="365" t="s">
        <v>506</v>
      </c>
      <c r="F329" s="367">
        <v>6435</v>
      </c>
      <c r="G329" s="365" t="s">
        <v>587</v>
      </c>
      <c r="H329" s="367">
        <v>2</v>
      </c>
      <c r="I329" s="365" t="s">
        <v>513</v>
      </c>
      <c r="J329" s="367" t="s">
        <v>510</v>
      </c>
      <c r="K329" s="367">
        <v>1</v>
      </c>
      <c r="L329" s="367">
        <v>8</v>
      </c>
      <c r="M329" s="374">
        <v>8</v>
      </c>
    </row>
    <row r="330" spans="2:13" ht="13.5" thickBot="1" x14ac:dyDescent="0.25">
      <c r="B330" s="375">
        <v>34553</v>
      </c>
      <c r="C330" s="362" t="s">
        <v>516</v>
      </c>
      <c r="D330" s="363" t="s">
        <v>870</v>
      </c>
      <c r="E330" s="362" t="s">
        <v>506</v>
      </c>
      <c r="F330" s="364">
        <v>2248</v>
      </c>
      <c r="G330" s="362" t="s">
        <v>587</v>
      </c>
      <c r="H330" s="364">
        <v>2</v>
      </c>
      <c r="I330" s="362"/>
      <c r="J330" s="364" t="s">
        <v>510</v>
      </c>
      <c r="K330" s="364">
        <v>2</v>
      </c>
      <c r="L330" s="364">
        <v>5</v>
      </c>
      <c r="M330" s="376">
        <v>9</v>
      </c>
    </row>
    <row r="331" spans="2:13" ht="13.5" thickBot="1" x14ac:dyDescent="0.25">
      <c r="B331" s="373">
        <v>34557</v>
      </c>
      <c r="C331" s="365" t="s">
        <v>638</v>
      </c>
      <c r="D331" s="366" t="s">
        <v>871</v>
      </c>
      <c r="E331" s="365" t="s">
        <v>506</v>
      </c>
      <c r="F331" s="367">
        <v>2743</v>
      </c>
      <c r="G331" s="365" t="s">
        <v>587</v>
      </c>
      <c r="H331" s="367">
        <v>2</v>
      </c>
      <c r="I331" s="365" t="s">
        <v>567</v>
      </c>
      <c r="J331" s="367" t="s">
        <v>510</v>
      </c>
      <c r="K331" s="367">
        <v>3</v>
      </c>
      <c r="L331" s="367">
        <v>9</v>
      </c>
      <c r="M331" s="374">
        <v>10</v>
      </c>
    </row>
    <row r="332" spans="2:13" ht="13.5" thickBot="1" x14ac:dyDescent="0.25">
      <c r="B332" s="375">
        <v>34560</v>
      </c>
      <c r="C332" s="362" t="s">
        <v>550</v>
      </c>
      <c r="D332" s="363" t="s">
        <v>872</v>
      </c>
      <c r="E332" s="362" t="s">
        <v>506</v>
      </c>
      <c r="F332" s="364">
        <v>424</v>
      </c>
      <c r="G332" s="362" t="s">
        <v>587</v>
      </c>
      <c r="H332" s="364">
        <v>2</v>
      </c>
      <c r="I332" s="362" t="s">
        <v>567</v>
      </c>
      <c r="J332" s="364" t="s">
        <v>510</v>
      </c>
      <c r="K332" s="364">
        <v>3</v>
      </c>
      <c r="L332" s="364">
        <v>4</v>
      </c>
      <c r="M332" s="376">
        <v>8</v>
      </c>
    </row>
    <row r="333" spans="2:13" ht="13.5" thickBot="1" x14ac:dyDescent="0.25">
      <c r="B333" s="373">
        <v>34562</v>
      </c>
      <c r="C333" s="365" t="s">
        <v>630</v>
      </c>
      <c r="D333" s="366" t="s">
        <v>873</v>
      </c>
      <c r="E333" s="365" t="s">
        <v>506</v>
      </c>
      <c r="F333" s="367">
        <v>1910</v>
      </c>
      <c r="G333" s="365" t="s">
        <v>587</v>
      </c>
      <c r="H333" s="367">
        <v>2</v>
      </c>
      <c r="I333" s="365"/>
      <c r="J333" s="367" t="s">
        <v>510</v>
      </c>
      <c r="K333" s="367">
        <v>1</v>
      </c>
      <c r="L333" s="367">
        <v>3</v>
      </c>
      <c r="M333" s="374">
        <v>7</v>
      </c>
    </row>
    <row r="334" spans="2:13" ht="13.5" thickBot="1" x14ac:dyDescent="0.25">
      <c r="B334" s="375">
        <v>34564</v>
      </c>
      <c r="C334" s="362" t="s">
        <v>528</v>
      </c>
      <c r="D334" s="363" t="s">
        <v>874</v>
      </c>
      <c r="E334" s="362" t="s">
        <v>506</v>
      </c>
      <c r="F334" s="364">
        <v>1783</v>
      </c>
      <c r="G334" s="362" t="s">
        <v>587</v>
      </c>
      <c r="H334" s="364">
        <v>2</v>
      </c>
      <c r="I334" s="362"/>
      <c r="J334" s="364" t="s">
        <v>510</v>
      </c>
      <c r="K334" s="364">
        <v>3</v>
      </c>
      <c r="L334" s="364">
        <v>6</v>
      </c>
      <c r="M334" s="376">
        <v>8</v>
      </c>
    </row>
    <row r="335" spans="2:13" ht="13.5" thickBot="1" x14ac:dyDescent="0.25">
      <c r="B335" s="373">
        <v>34567</v>
      </c>
      <c r="C335" s="365" t="s">
        <v>543</v>
      </c>
      <c r="D335" s="366" t="s">
        <v>875</v>
      </c>
      <c r="E335" s="365" t="s">
        <v>506</v>
      </c>
      <c r="F335" s="367">
        <v>4967</v>
      </c>
      <c r="G335" s="365" t="s">
        <v>587</v>
      </c>
      <c r="H335" s="367">
        <v>2</v>
      </c>
      <c r="I335" s="365"/>
      <c r="J335" s="367" t="s">
        <v>510</v>
      </c>
      <c r="K335" s="367">
        <v>0</v>
      </c>
      <c r="L335" s="367">
        <v>5</v>
      </c>
      <c r="M335" s="374">
        <v>8</v>
      </c>
    </row>
    <row r="336" spans="2:13" ht="13.5" thickBot="1" x14ac:dyDescent="0.25">
      <c r="B336" s="389">
        <v>34570</v>
      </c>
      <c r="C336" s="390" t="s">
        <v>522</v>
      </c>
      <c r="D336" s="391" t="s">
        <v>876</v>
      </c>
      <c r="E336" s="390" t="s">
        <v>506</v>
      </c>
      <c r="F336" s="392">
        <v>864</v>
      </c>
      <c r="G336" s="390" t="s">
        <v>587</v>
      </c>
      <c r="H336" s="392">
        <v>2</v>
      </c>
      <c r="I336" s="390"/>
      <c r="J336" s="392" t="s">
        <v>510</v>
      </c>
      <c r="K336" s="392">
        <v>3</v>
      </c>
      <c r="L336" s="392">
        <v>5</v>
      </c>
      <c r="M336" s="393">
        <v>10</v>
      </c>
    </row>
    <row r="337" spans="2:13" ht="13.5" thickTop="1" x14ac:dyDescent="0.2">
      <c r="B337" s="383"/>
    </row>
    <row r="339" spans="2:13" x14ac:dyDescent="0.2">
      <c r="B339" s="383"/>
    </row>
    <row r="340" spans="2:13" x14ac:dyDescent="0.2">
      <c r="B340" s="383"/>
    </row>
    <row r="341" spans="2:13" ht="15" x14ac:dyDescent="0.2">
      <c r="B341" s="384" t="s">
        <v>877</v>
      </c>
    </row>
    <row r="342" spans="2:13" x14ac:dyDescent="0.2">
      <c r="B342" s="383"/>
    </row>
    <row r="343" spans="2:13" ht="13.5" thickBot="1" x14ac:dyDescent="0.25">
      <c r="B343" s="385" t="s">
        <v>555</v>
      </c>
    </row>
    <row r="344" spans="2:13" ht="14.25" thickTop="1" thickBot="1" x14ac:dyDescent="0.25">
      <c r="B344" s="386" t="s">
        <v>556</v>
      </c>
      <c r="C344" s="387" t="s">
        <v>9</v>
      </c>
      <c r="D344" s="387" t="s">
        <v>557</v>
      </c>
      <c r="E344" s="387" t="s">
        <v>38</v>
      </c>
      <c r="F344" s="387" t="s">
        <v>558</v>
      </c>
      <c r="G344" s="387" t="s">
        <v>559</v>
      </c>
      <c r="H344" s="387" t="s">
        <v>560</v>
      </c>
      <c r="I344" s="387" t="s">
        <v>561</v>
      </c>
      <c r="J344" s="387" t="s">
        <v>562</v>
      </c>
      <c r="K344" s="387" t="s">
        <v>563</v>
      </c>
      <c r="L344" s="387" t="s">
        <v>17</v>
      </c>
      <c r="M344" s="388" t="s">
        <v>564</v>
      </c>
    </row>
    <row r="345" spans="2:13" ht="14.25" thickTop="1" thickBot="1" x14ac:dyDescent="0.25">
      <c r="B345" s="373">
        <v>34091</v>
      </c>
      <c r="C345" s="365" t="s">
        <v>608</v>
      </c>
      <c r="D345" s="394">
        <v>44724</v>
      </c>
      <c r="E345" s="365" t="s">
        <v>506</v>
      </c>
      <c r="F345" s="367">
        <v>6048</v>
      </c>
      <c r="G345" s="365" t="s">
        <v>587</v>
      </c>
      <c r="H345" s="367">
        <v>2</v>
      </c>
      <c r="I345" s="365"/>
      <c r="J345" s="367" t="s">
        <v>510</v>
      </c>
      <c r="K345" s="367">
        <v>3</v>
      </c>
      <c r="L345" s="367">
        <v>9</v>
      </c>
      <c r="M345" s="374">
        <v>10</v>
      </c>
    </row>
    <row r="346" spans="2:13" ht="13.5" thickBot="1" x14ac:dyDescent="0.25">
      <c r="B346" s="375">
        <v>34098</v>
      </c>
      <c r="C346" s="362" t="s">
        <v>606</v>
      </c>
      <c r="D346" s="395">
        <v>44899</v>
      </c>
      <c r="E346" s="362" t="s">
        <v>506</v>
      </c>
      <c r="F346" s="364">
        <v>2613</v>
      </c>
      <c r="G346" s="362" t="s">
        <v>587</v>
      </c>
      <c r="H346" s="364">
        <v>2</v>
      </c>
      <c r="I346" s="362" t="s">
        <v>567</v>
      </c>
      <c r="J346" s="364" t="s">
        <v>510</v>
      </c>
      <c r="K346" s="364">
        <v>4</v>
      </c>
      <c r="L346" s="364">
        <v>8</v>
      </c>
      <c r="M346" s="376">
        <v>13</v>
      </c>
    </row>
    <row r="347" spans="2:13" ht="13.5" thickBot="1" x14ac:dyDescent="0.25">
      <c r="B347" s="373">
        <v>34102</v>
      </c>
      <c r="C347" s="365" t="s">
        <v>788</v>
      </c>
      <c r="D347" s="394">
        <v>44577</v>
      </c>
      <c r="E347" s="365" t="s">
        <v>506</v>
      </c>
      <c r="F347" s="367">
        <v>2089</v>
      </c>
      <c r="G347" s="365" t="s">
        <v>587</v>
      </c>
      <c r="H347" s="367">
        <v>2</v>
      </c>
      <c r="I347" s="365"/>
      <c r="J347" s="367" t="s">
        <v>507</v>
      </c>
      <c r="K347" s="367">
        <v>1</v>
      </c>
      <c r="L347" s="367">
        <v>13</v>
      </c>
      <c r="M347" s="374">
        <v>13</v>
      </c>
    </row>
    <row r="348" spans="2:13" ht="13.5" thickBot="1" x14ac:dyDescent="0.25">
      <c r="B348" s="375">
        <v>34105</v>
      </c>
      <c r="C348" s="362" t="s">
        <v>820</v>
      </c>
      <c r="D348" s="396">
        <v>46054</v>
      </c>
      <c r="E348" s="362" t="s">
        <v>506</v>
      </c>
      <c r="F348" s="364">
        <v>1420</v>
      </c>
      <c r="G348" s="362" t="s">
        <v>587</v>
      </c>
      <c r="H348" s="364">
        <v>2</v>
      </c>
      <c r="I348" s="362"/>
      <c r="J348" s="364" t="s">
        <v>510</v>
      </c>
      <c r="K348" s="364">
        <v>3</v>
      </c>
      <c r="L348" s="364">
        <v>7</v>
      </c>
      <c r="M348" s="376">
        <v>12</v>
      </c>
    </row>
    <row r="349" spans="2:13" ht="13.5" thickBot="1" x14ac:dyDescent="0.25">
      <c r="B349" s="373">
        <v>34109</v>
      </c>
      <c r="C349" s="365" t="s">
        <v>798</v>
      </c>
      <c r="D349" s="394">
        <v>44821</v>
      </c>
      <c r="E349" s="365" t="s">
        <v>506</v>
      </c>
      <c r="F349" s="367">
        <v>2575</v>
      </c>
      <c r="G349" s="365" t="s">
        <v>587</v>
      </c>
      <c r="H349" s="367">
        <v>2</v>
      </c>
      <c r="I349" s="365" t="s">
        <v>513</v>
      </c>
      <c r="J349" s="367" t="s">
        <v>510</v>
      </c>
      <c r="K349" s="367">
        <v>3</v>
      </c>
      <c r="L349" s="367">
        <v>13</v>
      </c>
      <c r="M349" s="374">
        <v>13</v>
      </c>
    </row>
    <row r="350" spans="2:13" ht="13.5" thickBot="1" x14ac:dyDescent="0.25">
      <c r="B350" s="375">
        <v>34112</v>
      </c>
      <c r="C350" s="362" t="s">
        <v>518</v>
      </c>
      <c r="D350" s="395">
        <v>44778</v>
      </c>
      <c r="E350" s="362" t="s">
        <v>506</v>
      </c>
      <c r="F350" s="364">
        <v>3164</v>
      </c>
      <c r="G350" s="362" t="s">
        <v>587</v>
      </c>
      <c r="H350" s="364">
        <v>2</v>
      </c>
      <c r="I350" s="362"/>
      <c r="J350" s="364" t="s">
        <v>510</v>
      </c>
      <c r="K350" s="364">
        <v>2</v>
      </c>
      <c r="L350" s="364">
        <v>7</v>
      </c>
      <c r="M350" s="376">
        <v>9</v>
      </c>
    </row>
    <row r="351" spans="2:13" ht="13.5" thickBot="1" x14ac:dyDescent="0.25">
      <c r="B351" s="373">
        <v>34116</v>
      </c>
      <c r="C351" s="365" t="s">
        <v>511</v>
      </c>
      <c r="D351" s="394">
        <v>44563</v>
      </c>
      <c r="E351" s="365" t="s">
        <v>506</v>
      </c>
      <c r="F351" s="367">
        <v>2379</v>
      </c>
      <c r="G351" s="365" t="s">
        <v>587</v>
      </c>
      <c r="H351" s="367">
        <v>2</v>
      </c>
      <c r="I351" s="365" t="s">
        <v>513</v>
      </c>
      <c r="J351" s="367" t="s">
        <v>510</v>
      </c>
      <c r="K351" s="367">
        <v>0</v>
      </c>
      <c r="L351" s="367">
        <v>8</v>
      </c>
      <c r="M351" s="374">
        <v>8</v>
      </c>
    </row>
    <row r="352" spans="2:13" ht="13.5" thickBot="1" x14ac:dyDescent="0.25">
      <c r="B352" s="375">
        <v>34119</v>
      </c>
      <c r="C352" s="362" t="s">
        <v>596</v>
      </c>
      <c r="D352" s="396">
        <v>43132</v>
      </c>
      <c r="E352" s="362" t="s">
        <v>506</v>
      </c>
      <c r="F352" s="364">
        <v>1340</v>
      </c>
      <c r="G352" s="362" t="s">
        <v>587</v>
      </c>
      <c r="H352" s="364">
        <v>2</v>
      </c>
      <c r="I352" s="362"/>
      <c r="J352" s="364" t="s">
        <v>510</v>
      </c>
      <c r="K352" s="364">
        <v>5</v>
      </c>
      <c r="L352" s="364">
        <v>10</v>
      </c>
      <c r="M352" s="376">
        <v>12</v>
      </c>
    </row>
    <row r="353" spans="2:13" ht="13.5" thickBot="1" x14ac:dyDescent="0.25">
      <c r="B353" s="373">
        <v>34123</v>
      </c>
      <c r="C353" s="365" t="s">
        <v>808</v>
      </c>
      <c r="D353" s="366" t="s">
        <v>878</v>
      </c>
      <c r="E353" s="365" t="s">
        <v>506</v>
      </c>
      <c r="F353" s="367">
        <v>1137</v>
      </c>
      <c r="G353" s="365" t="s">
        <v>587</v>
      </c>
      <c r="H353" s="367">
        <v>2</v>
      </c>
      <c r="I353" s="365"/>
      <c r="J353" s="367" t="s">
        <v>547</v>
      </c>
      <c r="K353" s="367">
        <v>6</v>
      </c>
      <c r="L353" s="367">
        <v>12</v>
      </c>
      <c r="M353" s="374">
        <v>10</v>
      </c>
    </row>
    <row r="354" spans="2:13" ht="13.5" thickBot="1" x14ac:dyDescent="0.25">
      <c r="B354" s="375">
        <v>34126</v>
      </c>
      <c r="C354" s="362" t="s">
        <v>516</v>
      </c>
      <c r="D354" s="395">
        <v>44596</v>
      </c>
      <c r="E354" s="362" t="s">
        <v>506</v>
      </c>
      <c r="F354" s="364">
        <v>2358</v>
      </c>
      <c r="G354" s="362" t="s">
        <v>587</v>
      </c>
      <c r="H354" s="364">
        <v>2</v>
      </c>
      <c r="I354" s="362" t="s">
        <v>567</v>
      </c>
      <c r="J354" s="364" t="s">
        <v>510</v>
      </c>
      <c r="K354" s="364">
        <v>1</v>
      </c>
      <c r="L354" s="364">
        <v>7</v>
      </c>
      <c r="M354" s="376">
        <v>9</v>
      </c>
    </row>
    <row r="355" spans="2:13" ht="13.5" thickBot="1" x14ac:dyDescent="0.25">
      <c r="B355" s="373">
        <v>34130</v>
      </c>
      <c r="C355" s="365" t="s">
        <v>522</v>
      </c>
      <c r="D355" s="394">
        <v>44685</v>
      </c>
      <c r="E355" s="365" t="s">
        <v>506</v>
      </c>
      <c r="F355" s="367">
        <v>1142</v>
      </c>
      <c r="G355" s="365" t="s">
        <v>587</v>
      </c>
      <c r="H355" s="367">
        <v>2</v>
      </c>
      <c r="I355" s="365" t="s">
        <v>61</v>
      </c>
      <c r="J355" s="367" t="s">
        <v>507</v>
      </c>
      <c r="K355" s="367">
        <v>2</v>
      </c>
      <c r="L355" s="367">
        <v>7</v>
      </c>
      <c r="M355" s="374">
        <v>9</v>
      </c>
    </row>
    <row r="356" spans="2:13" ht="13.5" thickBot="1" x14ac:dyDescent="0.25">
      <c r="B356" s="375">
        <v>34133</v>
      </c>
      <c r="C356" s="362" t="s">
        <v>630</v>
      </c>
      <c r="D356" s="395">
        <v>44640</v>
      </c>
      <c r="E356" s="362" t="s">
        <v>506</v>
      </c>
      <c r="F356" s="364">
        <v>2524</v>
      </c>
      <c r="G356" s="362" t="s">
        <v>587</v>
      </c>
      <c r="H356" s="364">
        <v>2</v>
      </c>
      <c r="I356" s="362"/>
      <c r="J356" s="364" t="s">
        <v>510</v>
      </c>
      <c r="K356" s="364">
        <v>5</v>
      </c>
      <c r="L356" s="364">
        <v>10</v>
      </c>
      <c r="M356" s="376">
        <v>13</v>
      </c>
    </row>
    <row r="357" spans="2:13" ht="13.5" thickBot="1" x14ac:dyDescent="0.25">
      <c r="B357" s="373">
        <v>34137</v>
      </c>
      <c r="C357" s="365" t="s">
        <v>532</v>
      </c>
      <c r="D357" s="394">
        <v>44661</v>
      </c>
      <c r="E357" s="365" t="s">
        <v>506</v>
      </c>
      <c r="F357" s="367">
        <v>5162</v>
      </c>
      <c r="G357" s="365" t="s">
        <v>587</v>
      </c>
      <c r="H357" s="367">
        <v>2</v>
      </c>
      <c r="I357" s="365" t="s">
        <v>513</v>
      </c>
      <c r="J357" s="367" t="s">
        <v>510</v>
      </c>
      <c r="K357" s="367">
        <v>2</v>
      </c>
      <c r="L357" s="367">
        <v>8</v>
      </c>
      <c r="M357" s="374">
        <v>8</v>
      </c>
    </row>
    <row r="358" spans="2:13" ht="13.5" thickBot="1" x14ac:dyDescent="0.25">
      <c r="B358" s="375">
        <v>34140</v>
      </c>
      <c r="C358" s="362" t="s">
        <v>636</v>
      </c>
      <c r="D358" s="396">
        <v>42856</v>
      </c>
      <c r="E358" s="362" t="s">
        <v>506</v>
      </c>
      <c r="F358" s="364">
        <v>3926</v>
      </c>
      <c r="G358" s="362" t="s">
        <v>587</v>
      </c>
      <c r="H358" s="364">
        <v>2</v>
      </c>
      <c r="I358" s="362"/>
      <c r="J358" s="364" t="s">
        <v>622</v>
      </c>
      <c r="K358" s="364">
        <v>4</v>
      </c>
      <c r="L358" s="364">
        <v>12</v>
      </c>
      <c r="M358" s="376">
        <v>13</v>
      </c>
    </row>
    <row r="359" spans="2:13" ht="13.5" thickBot="1" x14ac:dyDescent="0.25">
      <c r="B359" s="373">
        <v>34151</v>
      </c>
      <c r="C359" s="365" t="s">
        <v>843</v>
      </c>
      <c r="D359" s="397">
        <v>42095</v>
      </c>
      <c r="E359" s="365" t="s">
        <v>506</v>
      </c>
      <c r="F359" s="367">
        <v>1578</v>
      </c>
      <c r="G359" s="365" t="s">
        <v>587</v>
      </c>
      <c r="H359" s="367">
        <v>2</v>
      </c>
      <c r="I359" s="365"/>
      <c r="J359" s="367" t="s">
        <v>507</v>
      </c>
      <c r="K359" s="367">
        <v>2</v>
      </c>
      <c r="L359" s="367">
        <v>9</v>
      </c>
      <c r="M359" s="374">
        <v>10</v>
      </c>
    </row>
    <row r="360" spans="2:13" ht="13.5" thickBot="1" x14ac:dyDescent="0.25">
      <c r="B360" s="375">
        <v>34154</v>
      </c>
      <c r="C360" s="362" t="s">
        <v>543</v>
      </c>
      <c r="D360" s="395">
        <v>44908</v>
      </c>
      <c r="E360" s="362" t="s">
        <v>506</v>
      </c>
      <c r="F360" s="364">
        <v>4044</v>
      </c>
      <c r="G360" s="362" t="s">
        <v>587</v>
      </c>
      <c r="H360" s="364">
        <v>2</v>
      </c>
      <c r="I360" s="362" t="s">
        <v>567</v>
      </c>
      <c r="J360" s="364" t="s">
        <v>507</v>
      </c>
      <c r="K360" s="364">
        <v>3</v>
      </c>
      <c r="L360" s="364">
        <v>11</v>
      </c>
      <c r="M360" s="376">
        <v>13</v>
      </c>
    </row>
    <row r="361" spans="2:13" ht="13.5" thickBot="1" x14ac:dyDescent="0.25">
      <c r="B361" s="373">
        <v>34158</v>
      </c>
      <c r="C361" s="365" t="s">
        <v>530</v>
      </c>
      <c r="D361" s="366" t="s">
        <v>879</v>
      </c>
      <c r="E361" s="365" t="s">
        <v>506</v>
      </c>
      <c r="F361" s="367">
        <v>4373</v>
      </c>
      <c r="G361" s="365" t="s">
        <v>587</v>
      </c>
      <c r="H361" s="367">
        <v>2</v>
      </c>
      <c r="I361" s="365"/>
      <c r="J361" s="367" t="s">
        <v>510</v>
      </c>
      <c r="K361" s="367">
        <v>0</v>
      </c>
      <c r="L361" s="367">
        <v>5</v>
      </c>
      <c r="M361" s="374">
        <v>9</v>
      </c>
    </row>
    <row r="362" spans="2:13" ht="13.5" thickBot="1" x14ac:dyDescent="0.25">
      <c r="B362" s="375">
        <v>34161</v>
      </c>
      <c r="C362" s="362" t="s">
        <v>638</v>
      </c>
      <c r="D362" s="395">
        <v>44687</v>
      </c>
      <c r="E362" s="362" t="s">
        <v>506</v>
      </c>
      <c r="F362" s="364">
        <v>4596</v>
      </c>
      <c r="G362" s="362" t="s">
        <v>587</v>
      </c>
      <c r="H362" s="364">
        <v>2</v>
      </c>
      <c r="I362" s="362"/>
      <c r="J362" s="364" t="s">
        <v>510</v>
      </c>
      <c r="K362" s="364">
        <v>3</v>
      </c>
      <c r="L362" s="364">
        <v>7</v>
      </c>
      <c r="M362" s="376">
        <v>9</v>
      </c>
    </row>
    <row r="363" spans="2:13" ht="13.5" thickBot="1" x14ac:dyDescent="0.25">
      <c r="B363" s="373">
        <v>34165</v>
      </c>
      <c r="C363" s="365" t="s">
        <v>550</v>
      </c>
      <c r="D363" s="397">
        <v>41579</v>
      </c>
      <c r="E363" s="365" t="s">
        <v>506</v>
      </c>
      <c r="F363" s="367">
        <v>4489</v>
      </c>
      <c r="G363" s="365" t="s">
        <v>587</v>
      </c>
      <c r="H363" s="367">
        <v>2</v>
      </c>
      <c r="I363" s="365"/>
      <c r="J363" s="367" t="s">
        <v>507</v>
      </c>
      <c r="K363" s="367">
        <v>2</v>
      </c>
      <c r="L363" s="367">
        <v>9</v>
      </c>
      <c r="M363" s="374">
        <v>11</v>
      </c>
    </row>
    <row r="364" spans="2:13" ht="13.5" thickBot="1" x14ac:dyDescent="0.25">
      <c r="B364" s="375">
        <v>34168</v>
      </c>
      <c r="C364" s="362" t="s">
        <v>573</v>
      </c>
      <c r="D364" s="395">
        <v>44603</v>
      </c>
      <c r="E364" s="362" t="s">
        <v>506</v>
      </c>
      <c r="F364" s="364">
        <v>3012</v>
      </c>
      <c r="G364" s="362" t="s">
        <v>587</v>
      </c>
      <c r="H364" s="364">
        <v>2</v>
      </c>
      <c r="I364" s="362" t="s">
        <v>567</v>
      </c>
      <c r="J364" s="364" t="s">
        <v>510</v>
      </c>
      <c r="K364" s="364">
        <v>1</v>
      </c>
      <c r="L364" s="364">
        <v>10</v>
      </c>
      <c r="M364" s="376">
        <v>11</v>
      </c>
    </row>
    <row r="365" spans="2:13" ht="13.5" thickBot="1" x14ac:dyDescent="0.25">
      <c r="B365" s="373">
        <v>34170</v>
      </c>
      <c r="C365" s="365" t="s">
        <v>788</v>
      </c>
      <c r="D365" s="394">
        <v>44610</v>
      </c>
      <c r="E365" s="365" t="s">
        <v>506</v>
      </c>
      <c r="F365" s="367">
        <v>1723</v>
      </c>
      <c r="G365" s="365" t="s">
        <v>587</v>
      </c>
      <c r="H365" s="367">
        <v>2</v>
      </c>
      <c r="I365" s="365"/>
      <c r="J365" s="367" t="s">
        <v>510</v>
      </c>
      <c r="K365" s="367">
        <v>4</v>
      </c>
      <c r="L365" s="367">
        <v>10</v>
      </c>
      <c r="M365" s="374">
        <v>13</v>
      </c>
    </row>
    <row r="366" spans="2:13" ht="13.5" thickBot="1" x14ac:dyDescent="0.25">
      <c r="B366" s="375">
        <v>34172</v>
      </c>
      <c r="C366" s="362" t="s">
        <v>808</v>
      </c>
      <c r="D366" s="396">
        <v>46235</v>
      </c>
      <c r="E366" s="362" t="s">
        <v>506</v>
      </c>
      <c r="F366" s="364">
        <v>855</v>
      </c>
      <c r="G366" s="362" t="s">
        <v>587</v>
      </c>
      <c r="H366" s="364">
        <v>2</v>
      </c>
      <c r="I366" s="362"/>
      <c r="J366" s="364" t="s">
        <v>510</v>
      </c>
      <c r="K366" s="364">
        <v>5</v>
      </c>
      <c r="L366" s="364">
        <v>16</v>
      </c>
      <c r="M366" s="376">
        <v>14</v>
      </c>
    </row>
    <row r="367" spans="2:13" ht="13.5" thickBot="1" x14ac:dyDescent="0.25">
      <c r="B367" s="373">
        <v>34179</v>
      </c>
      <c r="C367" s="365" t="s">
        <v>538</v>
      </c>
      <c r="D367" s="394">
        <v>44657</v>
      </c>
      <c r="E367" s="365" t="s">
        <v>506</v>
      </c>
      <c r="F367" s="367">
        <v>2772</v>
      </c>
      <c r="G367" s="365" t="s">
        <v>587</v>
      </c>
      <c r="H367" s="367">
        <v>2</v>
      </c>
      <c r="I367" s="365" t="s">
        <v>567</v>
      </c>
      <c r="J367" s="367" t="s">
        <v>510</v>
      </c>
      <c r="K367" s="367">
        <v>3</v>
      </c>
      <c r="L367" s="367">
        <v>8</v>
      </c>
      <c r="M367" s="374">
        <v>9</v>
      </c>
    </row>
    <row r="368" spans="2:13" ht="13.5" thickBot="1" x14ac:dyDescent="0.25">
      <c r="B368" s="375">
        <v>34182</v>
      </c>
      <c r="C368" s="362" t="s">
        <v>614</v>
      </c>
      <c r="D368" s="396">
        <v>43586</v>
      </c>
      <c r="E368" s="362" t="s">
        <v>506</v>
      </c>
      <c r="F368" s="364">
        <v>1832</v>
      </c>
      <c r="G368" s="362" t="s">
        <v>587</v>
      </c>
      <c r="H368" s="364">
        <v>2</v>
      </c>
      <c r="I368" s="362"/>
      <c r="J368" s="364" t="s">
        <v>510</v>
      </c>
      <c r="K368" s="364">
        <v>5</v>
      </c>
      <c r="L368" s="364">
        <v>7</v>
      </c>
      <c r="M368" s="376">
        <v>14</v>
      </c>
    </row>
    <row r="369" spans="2:13" ht="13.5" thickBot="1" x14ac:dyDescent="0.25">
      <c r="B369" s="373">
        <v>34186</v>
      </c>
      <c r="C369" s="365" t="s">
        <v>880</v>
      </c>
      <c r="D369" s="366" t="s">
        <v>881</v>
      </c>
      <c r="E369" s="365" t="s">
        <v>506</v>
      </c>
      <c r="F369" s="367">
        <v>2456</v>
      </c>
      <c r="G369" s="365" t="s">
        <v>587</v>
      </c>
      <c r="H369" s="367">
        <v>2</v>
      </c>
      <c r="I369" s="365"/>
      <c r="J369" s="367" t="s">
        <v>622</v>
      </c>
      <c r="K369" s="367">
        <v>3</v>
      </c>
      <c r="L369" s="367">
        <v>10</v>
      </c>
      <c r="M369" s="374">
        <v>11</v>
      </c>
    </row>
    <row r="370" spans="2:13" ht="13.5" thickBot="1" x14ac:dyDescent="0.25">
      <c r="B370" s="375">
        <v>34188</v>
      </c>
      <c r="C370" s="362" t="s">
        <v>545</v>
      </c>
      <c r="D370" s="395">
        <v>44685</v>
      </c>
      <c r="E370" s="362" t="s">
        <v>506</v>
      </c>
      <c r="F370" s="364">
        <v>2395</v>
      </c>
      <c r="G370" s="362" t="s">
        <v>587</v>
      </c>
      <c r="H370" s="364">
        <v>2</v>
      </c>
      <c r="I370" s="362" t="s">
        <v>513</v>
      </c>
      <c r="J370" s="364" t="s">
        <v>507</v>
      </c>
      <c r="K370" s="364">
        <v>0</v>
      </c>
      <c r="L370" s="364">
        <v>7</v>
      </c>
      <c r="M370" s="376">
        <v>8</v>
      </c>
    </row>
    <row r="371" spans="2:13" ht="13.5" thickBot="1" x14ac:dyDescent="0.25">
      <c r="B371" s="373">
        <v>34193</v>
      </c>
      <c r="C371" s="365" t="s">
        <v>792</v>
      </c>
      <c r="D371" s="397">
        <v>41456</v>
      </c>
      <c r="E371" s="365" t="s">
        <v>506</v>
      </c>
      <c r="F371" s="367">
        <v>1186</v>
      </c>
      <c r="G371" s="365" t="s">
        <v>587</v>
      </c>
      <c r="H371" s="367">
        <v>2</v>
      </c>
      <c r="I371" s="365"/>
      <c r="J371" s="367" t="s">
        <v>510</v>
      </c>
      <c r="K371" s="367">
        <v>3</v>
      </c>
      <c r="L371" s="367">
        <v>7</v>
      </c>
      <c r="M371" s="374">
        <v>12</v>
      </c>
    </row>
    <row r="372" spans="2:13" ht="13.5" thickBot="1" x14ac:dyDescent="0.25">
      <c r="B372" s="389">
        <v>34196</v>
      </c>
      <c r="C372" s="390" t="s">
        <v>829</v>
      </c>
      <c r="D372" s="398">
        <v>44818</v>
      </c>
      <c r="E372" s="390" t="s">
        <v>506</v>
      </c>
      <c r="F372" s="392">
        <v>2512</v>
      </c>
      <c r="G372" s="390" t="s">
        <v>587</v>
      </c>
      <c r="H372" s="392">
        <v>2</v>
      </c>
      <c r="I372" s="390"/>
      <c r="J372" s="392" t="s">
        <v>510</v>
      </c>
      <c r="K372" s="392">
        <v>2</v>
      </c>
      <c r="L372" s="392">
        <v>8</v>
      </c>
      <c r="M372" s="393">
        <v>11</v>
      </c>
    </row>
    <row r="373" spans="2:13" ht="13.5" thickTop="1" x14ac:dyDescent="0.2">
      <c r="B373" s="383"/>
    </row>
    <row r="375" spans="2:13" x14ac:dyDescent="0.2">
      <c r="B375" s="383"/>
    </row>
    <row r="376" spans="2:13" x14ac:dyDescent="0.2">
      <c r="B376" s="383"/>
    </row>
    <row r="377" spans="2:13" ht="15" x14ac:dyDescent="0.2">
      <c r="B377" s="384" t="s">
        <v>882</v>
      </c>
    </row>
    <row r="378" spans="2:13" x14ac:dyDescent="0.2">
      <c r="B378" s="383"/>
    </row>
    <row r="379" spans="2:13" ht="13.5" thickBot="1" x14ac:dyDescent="0.25">
      <c r="B379" s="385" t="s">
        <v>555</v>
      </c>
    </row>
    <row r="380" spans="2:13" ht="14.25" thickTop="1" thickBot="1" x14ac:dyDescent="0.25">
      <c r="B380" s="386" t="s">
        <v>556</v>
      </c>
      <c r="C380" s="387" t="s">
        <v>9</v>
      </c>
      <c r="D380" s="387" t="s">
        <v>557</v>
      </c>
      <c r="E380" s="387" t="s">
        <v>38</v>
      </c>
      <c r="F380" s="387" t="s">
        <v>558</v>
      </c>
      <c r="G380" s="387" t="s">
        <v>559</v>
      </c>
      <c r="H380" s="387" t="s">
        <v>560</v>
      </c>
      <c r="I380" s="387" t="s">
        <v>561</v>
      </c>
      <c r="J380" s="387" t="s">
        <v>562</v>
      </c>
      <c r="K380" s="387" t="s">
        <v>563</v>
      </c>
      <c r="L380" s="387" t="s">
        <v>17</v>
      </c>
      <c r="M380" s="388" t="s">
        <v>564</v>
      </c>
    </row>
    <row r="381" spans="2:13" ht="14.25" thickTop="1" thickBot="1" x14ac:dyDescent="0.25">
      <c r="B381" s="373">
        <v>33727</v>
      </c>
      <c r="C381" s="365" t="s">
        <v>820</v>
      </c>
      <c r="D381" s="394">
        <v>44899</v>
      </c>
      <c r="E381" s="365" t="s">
        <v>506</v>
      </c>
      <c r="F381" s="367">
        <v>2153</v>
      </c>
      <c r="G381" s="365" t="s">
        <v>587</v>
      </c>
      <c r="H381" s="367">
        <v>2</v>
      </c>
      <c r="I381" s="365"/>
      <c r="J381" s="367" t="s">
        <v>547</v>
      </c>
      <c r="K381" s="367">
        <v>5</v>
      </c>
      <c r="L381" s="367">
        <v>9</v>
      </c>
      <c r="M381" s="374">
        <v>11</v>
      </c>
    </row>
    <row r="382" spans="2:13" ht="13.5" thickBot="1" x14ac:dyDescent="0.25">
      <c r="B382" s="375">
        <v>33734</v>
      </c>
      <c r="C382" s="362" t="s">
        <v>638</v>
      </c>
      <c r="D382" s="395">
        <v>44779</v>
      </c>
      <c r="E382" s="362" t="s">
        <v>506</v>
      </c>
      <c r="F382" s="364">
        <v>2594</v>
      </c>
      <c r="G382" s="362" t="s">
        <v>587</v>
      </c>
      <c r="H382" s="364">
        <v>2</v>
      </c>
      <c r="I382" s="362"/>
      <c r="J382" s="364" t="s">
        <v>510</v>
      </c>
      <c r="K382" s="364">
        <v>2</v>
      </c>
      <c r="L382" s="364">
        <v>5</v>
      </c>
      <c r="M382" s="376">
        <v>10</v>
      </c>
    </row>
    <row r="383" spans="2:13" ht="13.5" thickBot="1" x14ac:dyDescent="0.25">
      <c r="B383" s="373">
        <v>33738</v>
      </c>
      <c r="C383" s="365" t="s">
        <v>532</v>
      </c>
      <c r="D383" s="394">
        <v>44777</v>
      </c>
      <c r="E383" s="365" t="s">
        <v>506</v>
      </c>
      <c r="F383" s="367">
        <v>3346</v>
      </c>
      <c r="G383" s="365" t="s">
        <v>587</v>
      </c>
      <c r="H383" s="367">
        <v>2</v>
      </c>
      <c r="I383" s="365"/>
      <c r="J383" s="367" t="s">
        <v>510</v>
      </c>
      <c r="K383" s="367">
        <v>0</v>
      </c>
      <c r="L383" s="367">
        <v>5</v>
      </c>
      <c r="M383" s="374">
        <v>8</v>
      </c>
    </row>
    <row r="384" spans="2:13" ht="13.5" thickBot="1" x14ac:dyDescent="0.25">
      <c r="B384" s="375">
        <v>33741</v>
      </c>
      <c r="C384" s="362" t="s">
        <v>596</v>
      </c>
      <c r="D384" s="395">
        <v>44684</v>
      </c>
      <c r="E384" s="362" t="s">
        <v>506</v>
      </c>
      <c r="F384" s="364">
        <v>1621</v>
      </c>
      <c r="G384" s="362" t="s">
        <v>587</v>
      </c>
      <c r="H384" s="364">
        <v>2</v>
      </c>
      <c r="I384" s="362" t="s">
        <v>567</v>
      </c>
      <c r="J384" s="364" t="s">
        <v>510</v>
      </c>
      <c r="K384" s="364">
        <v>1</v>
      </c>
      <c r="L384" s="364">
        <v>6</v>
      </c>
      <c r="M384" s="376">
        <v>8</v>
      </c>
    </row>
    <row r="385" spans="2:13" ht="13.5" thickBot="1" x14ac:dyDescent="0.25">
      <c r="B385" s="373">
        <v>33743</v>
      </c>
      <c r="C385" s="365" t="s">
        <v>788</v>
      </c>
      <c r="D385" s="394">
        <v>44603</v>
      </c>
      <c r="E385" s="365" t="s">
        <v>506</v>
      </c>
      <c r="F385" s="367">
        <v>2121</v>
      </c>
      <c r="G385" s="365" t="s">
        <v>587</v>
      </c>
      <c r="H385" s="367">
        <v>2</v>
      </c>
      <c r="I385" s="365" t="s">
        <v>567</v>
      </c>
      <c r="J385" s="367" t="s">
        <v>507</v>
      </c>
      <c r="K385" s="367">
        <v>1</v>
      </c>
      <c r="L385" s="367">
        <v>8</v>
      </c>
      <c r="M385" s="374">
        <v>9</v>
      </c>
    </row>
    <row r="386" spans="2:13" ht="13.5" thickBot="1" x14ac:dyDescent="0.25">
      <c r="B386" s="375">
        <v>33745</v>
      </c>
      <c r="C386" s="362" t="s">
        <v>798</v>
      </c>
      <c r="D386" s="395">
        <v>44664</v>
      </c>
      <c r="E386" s="362" t="s">
        <v>506</v>
      </c>
      <c r="F386" s="364">
        <v>2143</v>
      </c>
      <c r="G386" s="362" t="s">
        <v>587</v>
      </c>
      <c r="H386" s="364">
        <v>2</v>
      </c>
      <c r="I386" s="362" t="s">
        <v>513</v>
      </c>
      <c r="J386" s="364" t="s">
        <v>507</v>
      </c>
      <c r="K386" s="364">
        <v>2</v>
      </c>
      <c r="L386" s="364">
        <v>10</v>
      </c>
      <c r="M386" s="376">
        <v>10</v>
      </c>
    </row>
    <row r="387" spans="2:13" ht="13.5" thickBot="1" x14ac:dyDescent="0.25">
      <c r="B387" s="373">
        <v>33747</v>
      </c>
      <c r="C387" s="365" t="s">
        <v>636</v>
      </c>
      <c r="D387" s="394">
        <v>44724</v>
      </c>
      <c r="E387" s="365" t="s">
        <v>506</v>
      </c>
      <c r="F387" s="367">
        <v>2536</v>
      </c>
      <c r="G387" s="365" t="s">
        <v>587</v>
      </c>
      <c r="H387" s="367">
        <v>2</v>
      </c>
      <c r="I387" s="365" t="s">
        <v>513</v>
      </c>
      <c r="J387" s="367" t="s">
        <v>510</v>
      </c>
      <c r="K387" s="367">
        <v>3</v>
      </c>
      <c r="L387" s="367">
        <v>9</v>
      </c>
      <c r="M387" s="374">
        <v>10</v>
      </c>
    </row>
    <row r="388" spans="2:13" ht="13.5" thickBot="1" x14ac:dyDescent="0.25">
      <c r="B388" s="375">
        <v>33752</v>
      </c>
      <c r="C388" s="362" t="s">
        <v>550</v>
      </c>
      <c r="D388" s="395">
        <v>44750</v>
      </c>
      <c r="E388" s="362" t="s">
        <v>506</v>
      </c>
      <c r="F388" s="364">
        <v>3393</v>
      </c>
      <c r="G388" s="362" t="s">
        <v>587</v>
      </c>
      <c r="H388" s="364">
        <v>2</v>
      </c>
      <c r="I388" s="362"/>
      <c r="J388" s="364" t="s">
        <v>507</v>
      </c>
      <c r="K388" s="364">
        <v>1</v>
      </c>
      <c r="L388" s="364">
        <v>4</v>
      </c>
      <c r="M388" s="376">
        <v>8</v>
      </c>
    </row>
    <row r="389" spans="2:13" ht="13.5" thickBot="1" x14ac:dyDescent="0.25">
      <c r="B389" s="373">
        <v>33755</v>
      </c>
      <c r="C389" s="365" t="s">
        <v>883</v>
      </c>
      <c r="D389" s="394">
        <v>44730</v>
      </c>
      <c r="E389" s="365" t="s">
        <v>506</v>
      </c>
      <c r="F389" s="367">
        <v>2188</v>
      </c>
      <c r="G389" s="365" t="s">
        <v>587</v>
      </c>
      <c r="H389" s="367">
        <v>6</v>
      </c>
      <c r="I389" s="365" t="s">
        <v>567</v>
      </c>
      <c r="J389" s="367" t="s">
        <v>547</v>
      </c>
      <c r="K389" s="367">
        <v>5</v>
      </c>
      <c r="L389" s="367">
        <v>9</v>
      </c>
      <c r="M389" s="374">
        <v>8</v>
      </c>
    </row>
    <row r="390" spans="2:13" ht="13.5" thickBot="1" x14ac:dyDescent="0.25">
      <c r="B390" s="375">
        <v>33759</v>
      </c>
      <c r="C390" s="362" t="s">
        <v>538</v>
      </c>
      <c r="D390" s="395">
        <v>44568</v>
      </c>
      <c r="E390" s="362" t="s">
        <v>506</v>
      </c>
      <c r="F390" s="364">
        <v>2752</v>
      </c>
      <c r="G390" s="362" t="s">
        <v>587</v>
      </c>
      <c r="H390" s="364">
        <v>2</v>
      </c>
      <c r="I390" s="362"/>
      <c r="J390" s="364" t="s">
        <v>507</v>
      </c>
      <c r="K390" s="364">
        <v>1</v>
      </c>
      <c r="L390" s="364">
        <v>7</v>
      </c>
      <c r="M390" s="376">
        <v>11</v>
      </c>
    </row>
    <row r="391" spans="2:13" ht="13.5" thickBot="1" x14ac:dyDescent="0.25">
      <c r="B391" s="373">
        <v>33762</v>
      </c>
      <c r="C391" s="365" t="s">
        <v>545</v>
      </c>
      <c r="D391" s="397">
        <v>42767</v>
      </c>
      <c r="E391" s="365" t="s">
        <v>506</v>
      </c>
      <c r="F391" s="367">
        <v>1593</v>
      </c>
      <c r="G391" s="365" t="s">
        <v>587</v>
      </c>
      <c r="H391" s="367">
        <v>2</v>
      </c>
      <c r="I391" s="365"/>
      <c r="J391" s="367" t="s">
        <v>507</v>
      </c>
      <c r="K391" s="367">
        <v>6</v>
      </c>
      <c r="L391" s="367">
        <v>7</v>
      </c>
      <c r="M391" s="374">
        <v>9</v>
      </c>
    </row>
    <row r="392" spans="2:13" ht="13.5" thickBot="1" x14ac:dyDescent="0.25">
      <c r="B392" s="375">
        <v>33766</v>
      </c>
      <c r="C392" s="362" t="s">
        <v>630</v>
      </c>
      <c r="D392" s="395">
        <v>44787</v>
      </c>
      <c r="E392" s="362" t="s">
        <v>506</v>
      </c>
      <c r="F392" s="364">
        <v>2620</v>
      </c>
      <c r="G392" s="362" t="s">
        <v>587</v>
      </c>
      <c r="H392" s="364">
        <v>2</v>
      </c>
      <c r="I392" s="362"/>
      <c r="J392" s="364" t="s">
        <v>507</v>
      </c>
      <c r="K392" s="364">
        <v>2</v>
      </c>
      <c r="L392" s="364">
        <v>5</v>
      </c>
      <c r="M392" s="376">
        <v>8</v>
      </c>
    </row>
    <row r="393" spans="2:13" ht="13.5" thickBot="1" x14ac:dyDescent="0.25">
      <c r="B393" s="373">
        <v>33769</v>
      </c>
      <c r="C393" s="365" t="s">
        <v>518</v>
      </c>
      <c r="D393" s="366" t="s">
        <v>884</v>
      </c>
      <c r="E393" s="365" t="s">
        <v>506</v>
      </c>
      <c r="F393" s="367">
        <v>2957</v>
      </c>
      <c r="G393" s="365" t="s">
        <v>587</v>
      </c>
      <c r="H393" s="367">
        <v>2</v>
      </c>
      <c r="I393" s="365" t="s">
        <v>567</v>
      </c>
      <c r="J393" s="367" t="s">
        <v>507</v>
      </c>
      <c r="K393" s="367">
        <v>1</v>
      </c>
      <c r="L393" s="367">
        <v>9</v>
      </c>
      <c r="M393" s="374">
        <v>10</v>
      </c>
    </row>
    <row r="394" spans="2:13" ht="13.5" thickBot="1" x14ac:dyDescent="0.25">
      <c r="B394" s="375">
        <v>33785</v>
      </c>
      <c r="C394" s="362" t="s">
        <v>614</v>
      </c>
      <c r="D394" s="395">
        <v>44624</v>
      </c>
      <c r="E394" s="362" t="s">
        <v>506</v>
      </c>
      <c r="F394" s="364">
        <v>1580</v>
      </c>
      <c r="G394" s="362" t="s">
        <v>587</v>
      </c>
      <c r="H394" s="364">
        <v>2</v>
      </c>
      <c r="I394" s="362" t="s">
        <v>567</v>
      </c>
      <c r="J394" s="364" t="s">
        <v>510</v>
      </c>
      <c r="K394" s="364">
        <v>1</v>
      </c>
      <c r="L394" s="364">
        <v>5</v>
      </c>
      <c r="M394" s="376">
        <v>8</v>
      </c>
    </row>
    <row r="395" spans="2:13" ht="13.5" thickBot="1" x14ac:dyDescent="0.25">
      <c r="B395" s="373">
        <v>33787</v>
      </c>
      <c r="C395" s="365" t="s">
        <v>522</v>
      </c>
      <c r="D395" s="394">
        <v>44776</v>
      </c>
      <c r="E395" s="365" t="s">
        <v>506</v>
      </c>
      <c r="F395" s="367">
        <v>1092</v>
      </c>
      <c r="G395" s="365" t="s">
        <v>587</v>
      </c>
      <c r="H395" s="367">
        <v>2</v>
      </c>
      <c r="I395" s="365"/>
      <c r="J395" s="367" t="s">
        <v>510</v>
      </c>
      <c r="K395" s="367">
        <v>1</v>
      </c>
      <c r="L395" s="367">
        <v>3</v>
      </c>
      <c r="M395" s="374">
        <v>11</v>
      </c>
    </row>
    <row r="396" spans="2:13" ht="13.5" thickBot="1" x14ac:dyDescent="0.25">
      <c r="B396" s="375">
        <v>33790</v>
      </c>
      <c r="C396" s="362" t="s">
        <v>608</v>
      </c>
      <c r="D396" s="395">
        <v>44605</v>
      </c>
      <c r="E396" s="362" t="s">
        <v>506</v>
      </c>
      <c r="F396" s="364">
        <v>3121</v>
      </c>
      <c r="G396" s="362" t="s">
        <v>587</v>
      </c>
      <c r="H396" s="364">
        <v>2</v>
      </c>
      <c r="I396" s="362" t="s">
        <v>567</v>
      </c>
      <c r="J396" s="364" t="s">
        <v>510</v>
      </c>
      <c r="K396" s="364">
        <v>4</v>
      </c>
      <c r="L396" s="364">
        <v>8</v>
      </c>
      <c r="M396" s="376">
        <v>10</v>
      </c>
    </row>
    <row r="397" spans="2:13" ht="13.5" thickBot="1" x14ac:dyDescent="0.25">
      <c r="B397" s="373">
        <v>33794</v>
      </c>
      <c r="C397" s="365" t="s">
        <v>511</v>
      </c>
      <c r="D397" s="394">
        <v>44882</v>
      </c>
      <c r="E397" s="365" t="s">
        <v>506</v>
      </c>
      <c r="F397" s="367">
        <v>4521</v>
      </c>
      <c r="G397" s="365" t="s">
        <v>587</v>
      </c>
      <c r="H397" s="367">
        <v>2</v>
      </c>
      <c r="I397" s="365"/>
      <c r="J397" s="367" t="s">
        <v>510</v>
      </c>
      <c r="K397" s="367">
        <v>6</v>
      </c>
      <c r="L397" s="367">
        <v>9</v>
      </c>
      <c r="M397" s="374">
        <v>12</v>
      </c>
    </row>
    <row r="398" spans="2:13" ht="13.5" thickBot="1" x14ac:dyDescent="0.25">
      <c r="B398" s="375">
        <v>33797</v>
      </c>
      <c r="C398" s="362" t="s">
        <v>543</v>
      </c>
      <c r="D398" s="395">
        <v>44719</v>
      </c>
      <c r="E398" s="362" t="s">
        <v>506</v>
      </c>
      <c r="F398" s="364">
        <v>4470</v>
      </c>
      <c r="G398" s="362" t="s">
        <v>587</v>
      </c>
      <c r="H398" s="364">
        <v>2</v>
      </c>
      <c r="I398" s="362"/>
      <c r="J398" s="364" t="s">
        <v>510</v>
      </c>
      <c r="K398" s="364">
        <v>0</v>
      </c>
      <c r="L398" s="364">
        <v>4</v>
      </c>
      <c r="M398" s="376">
        <v>9</v>
      </c>
    </row>
    <row r="399" spans="2:13" ht="13.5" thickBot="1" x14ac:dyDescent="0.25">
      <c r="B399" s="373">
        <v>33800</v>
      </c>
      <c r="C399" s="365" t="s">
        <v>808</v>
      </c>
      <c r="D399" s="394">
        <v>44807</v>
      </c>
      <c r="E399" s="365" t="s">
        <v>506</v>
      </c>
      <c r="F399" s="367">
        <v>1828</v>
      </c>
      <c r="G399" s="365" t="s">
        <v>587</v>
      </c>
      <c r="H399" s="367">
        <v>2</v>
      </c>
      <c r="I399" s="365" t="s">
        <v>567</v>
      </c>
      <c r="J399" s="367" t="s">
        <v>510</v>
      </c>
      <c r="K399" s="367">
        <v>4</v>
      </c>
      <c r="L399" s="367">
        <v>5</v>
      </c>
      <c r="M399" s="374">
        <v>9</v>
      </c>
    </row>
    <row r="400" spans="2:13" ht="13.5" thickBot="1" x14ac:dyDescent="0.25">
      <c r="B400" s="375">
        <v>33804</v>
      </c>
      <c r="C400" s="362" t="s">
        <v>516</v>
      </c>
      <c r="D400" s="395">
        <v>44693</v>
      </c>
      <c r="E400" s="362" t="s">
        <v>506</v>
      </c>
      <c r="F400" s="364">
        <v>3594</v>
      </c>
      <c r="G400" s="362" t="s">
        <v>587</v>
      </c>
      <c r="H400" s="364">
        <v>2</v>
      </c>
      <c r="I400" s="362"/>
      <c r="J400" s="364" t="s">
        <v>510</v>
      </c>
      <c r="K400" s="364">
        <v>2</v>
      </c>
      <c r="L400" s="364">
        <v>5</v>
      </c>
      <c r="M400" s="376">
        <v>10</v>
      </c>
    </row>
    <row r="401" spans="2:13" ht="13.5" thickBot="1" x14ac:dyDescent="0.25">
      <c r="B401" s="373">
        <v>33806</v>
      </c>
      <c r="C401" s="365" t="s">
        <v>792</v>
      </c>
      <c r="D401" s="394">
        <v>44689</v>
      </c>
      <c r="E401" s="365" t="s">
        <v>506</v>
      </c>
      <c r="F401" s="367">
        <v>2375</v>
      </c>
      <c r="G401" s="365" t="s">
        <v>587</v>
      </c>
      <c r="H401" s="367">
        <v>2</v>
      </c>
      <c r="I401" s="365"/>
      <c r="J401" s="367" t="s">
        <v>510</v>
      </c>
      <c r="K401" s="367">
        <v>0</v>
      </c>
      <c r="L401" s="367">
        <v>5</v>
      </c>
      <c r="M401" s="374">
        <v>8</v>
      </c>
    </row>
    <row r="402" spans="2:13" ht="13.5" thickBot="1" x14ac:dyDescent="0.25">
      <c r="B402" s="375">
        <v>33808</v>
      </c>
      <c r="C402" s="362" t="s">
        <v>530</v>
      </c>
      <c r="D402" s="396">
        <v>42675</v>
      </c>
      <c r="E402" s="362" t="s">
        <v>506</v>
      </c>
      <c r="F402" s="364">
        <v>3437</v>
      </c>
      <c r="G402" s="362" t="s">
        <v>587</v>
      </c>
      <c r="H402" s="364">
        <v>2</v>
      </c>
      <c r="I402" s="362" t="s">
        <v>513</v>
      </c>
      <c r="J402" s="364" t="s">
        <v>510</v>
      </c>
      <c r="K402" s="364">
        <v>5</v>
      </c>
      <c r="L402" s="364">
        <v>7</v>
      </c>
      <c r="M402" s="376">
        <v>12</v>
      </c>
    </row>
    <row r="403" spans="2:13" ht="13.5" thickBot="1" x14ac:dyDescent="0.25">
      <c r="B403" s="373">
        <v>33811</v>
      </c>
      <c r="C403" s="365" t="s">
        <v>885</v>
      </c>
      <c r="D403" s="394">
        <v>44779</v>
      </c>
      <c r="E403" s="365" t="s">
        <v>506</v>
      </c>
      <c r="F403" s="367">
        <v>640</v>
      </c>
      <c r="G403" s="365" t="s">
        <v>587</v>
      </c>
      <c r="H403" s="367">
        <v>2</v>
      </c>
      <c r="I403" s="365"/>
      <c r="J403" s="367" t="s">
        <v>510</v>
      </c>
      <c r="K403" s="367">
        <v>3</v>
      </c>
      <c r="L403" s="367">
        <v>6</v>
      </c>
      <c r="M403" s="374">
        <v>11</v>
      </c>
    </row>
    <row r="404" spans="2:13" ht="13.5" thickBot="1" x14ac:dyDescent="0.25">
      <c r="B404" s="375">
        <v>33815</v>
      </c>
      <c r="C404" s="362" t="s">
        <v>573</v>
      </c>
      <c r="D404" s="395">
        <v>44692</v>
      </c>
      <c r="E404" s="362" t="s">
        <v>506</v>
      </c>
      <c r="F404" s="364">
        <v>3008</v>
      </c>
      <c r="G404" s="362" t="s">
        <v>587</v>
      </c>
      <c r="H404" s="364">
        <v>1</v>
      </c>
      <c r="I404" s="362"/>
      <c r="J404" s="364" t="s">
        <v>622</v>
      </c>
      <c r="K404" s="364">
        <v>2</v>
      </c>
      <c r="L404" s="364">
        <v>8</v>
      </c>
      <c r="M404" s="376">
        <v>10</v>
      </c>
    </row>
    <row r="405" spans="2:13" ht="13.5" thickBot="1" x14ac:dyDescent="0.25">
      <c r="B405" s="373">
        <v>33818</v>
      </c>
      <c r="C405" s="365" t="s">
        <v>606</v>
      </c>
      <c r="D405" s="394">
        <v>44717</v>
      </c>
      <c r="E405" s="365" t="s">
        <v>506</v>
      </c>
      <c r="F405" s="367">
        <v>2536</v>
      </c>
      <c r="G405" s="365" t="s">
        <v>587</v>
      </c>
      <c r="H405" s="367">
        <v>1</v>
      </c>
      <c r="I405" s="365" t="s">
        <v>513</v>
      </c>
      <c r="J405" s="367" t="s">
        <v>510</v>
      </c>
      <c r="K405" s="367">
        <v>3</v>
      </c>
      <c r="L405" s="367">
        <v>7</v>
      </c>
      <c r="M405" s="374">
        <v>9</v>
      </c>
    </row>
    <row r="406" spans="2:13" ht="13.5" thickBot="1" x14ac:dyDescent="0.25">
      <c r="B406" s="389">
        <v>33825</v>
      </c>
      <c r="C406" s="390" t="s">
        <v>829</v>
      </c>
      <c r="D406" s="398">
        <v>44599</v>
      </c>
      <c r="E406" s="390" t="s">
        <v>506</v>
      </c>
      <c r="F406" s="392">
        <v>2511</v>
      </c>
      <c r="G406" s="390" t="s">
        <v>587</v>
      </c>
      <c r="H406" s="392">
        <v>2</v>
      </c>
      <c r="I406" s="390"/>
      <c r="J406" s="392" t="s">
        <v>510</v>
      </c>
      <c r="K406" s="392">
        <v>3</v>
      </c>
      <c r="L406" s="392">
        <v>5</v>
      </c>
      <c r="M406" s="393">
        <v>7</v>
      </c>
    </row>
    <row r="407" spans="2:13" ht="13.5" thickTop="1" x14ac:dyDescent="0.2">
      <c r="B407" s="383"/>
    </row>
    <row r="409" spans="2:13" x14ac:dyDescent="0.2">
      <c r="B409" s="383"/>
    </row>
    <row r="410" spans="2:13" x14ac:dyDescent="0.2">
      <c r="B410" s="383"/>
    </row>
    <row r="411" spans="2:13" ht="15" x14ac:dyDescent="0.2">
      <c r="B411" s="384" t="s">
        <v>886</v>
      </c>
    </row>
    <row r="412" spans="2:13" x14ac:dyDescent="0.2">
      <c r="B412" s="383"/>
    </row>
    <row r="413" spans="2:13" ht="13.5" thickBot="1" x14ac:dyDescent="0.25">
      <c r="B413" s="385" t="s">
        <v>555</v>
      </c>
    </row>
    <row r="414" spans="2:13" ht="14.25" thickTop="1" thickBot="1" x14ac:dyDescent="0.25">
      <c r="B414" s="386" t="s">
        <v>556</v>
      </c>
      <c r="C414" s="387" t="s">
        <v>9</v>
      </c>
      <c r="D414" s="387" t="s">
        <v>557</v>
      </c>
      <c r="E414" s="387" t="s">
        <v>38</v>
      </c>
      <c r="F414" s="387" t="s">
        <v>558</v>
      </c>
      <c r="G414" s="387" t="s">
        <v>559</v>
      </c>
      <c r="H414" s="387" t="s">
        <v>560</v>
      </c>
      <c r="I414" s="387" t="s">
        <v>561</v>
      </c>
      <c r="J414" s="387" t="s">
        <v>562</v>
      </c>
      <c r="K414" s="387" t="s">
        <v>563</v>
      </c>
      <c r="L414" s="387" t="s">
        <v>17</v>
      </c>
      <c r="M414" s="388" t="s">
        <v>564</v>
      </c>
    </row>
    <row r="415" spans="2:13" ht="14.25" thickTop="1" thickBot="1" x14ac:dyDescent="0.25">
      <c r="B415" s="373">
        <v>33363</v>
      </c>
      <c r="C415" s="365" t="s">
        <v>573</v>
      </c>
      <c r="D415" s="394">
        <v>44656</v>
      </c>
      <c r="E415" s="365" t="s">
        <v>506</v>
      </c>
      <c r="F415" s="367">
        <v>2026</v>
      </c>
      <c r="G415" s="365"/>
      <c r="H415" s="367">
        <v>2</v>
      </c>
      <c r="I415" s="365"/>
      <c r="J415" s="367" t="s">
        <v>510</v>
      </c>
      <c r="K415" s="367">
        <v>1</v>
      </c>
      <c r="L415" s="367">
        <v>7</v>
      </c>
      <c r="M415" s="374">
        <v>8</v>
      </c>
    </row>
    <row r="416" spans="2:13" ht="13.5" thickBot="1" x14ac:dyDescent="0.25">
      <c r="B416" s="375">
        <v>33370</v>
      </c>
      <c r="C416" s="362" t="s">
        <v>518</v>
      </c>
      <c r="D416" s="395">
        <v>44842</v>
      </c>
      <c r="E416" s="362" t="s">
        <v>506</v>
      </c>
      <c r="F416" s="364">
        <v>2945</v>
      </c>
      <c r="G416" s="362" t="s">
        <v>587</v>
      </c>
      <c r="H416" s="364">
        <v>2</v>
      </c>
      <c r="I416" s="362" t="s">
        <v>513</v>
      </c>
      <c r="J416" s="364" t="s">
        <v>510</v>
      </c>
      <c r="K416" s="364">
        <v>2</v>
      </c>
      <c r="L416" s="364">
        <v>8</v>
      </c>
      <c r="M416" s="376">
        <v>9</v>
      </c>
    </row>
    <row r="417" spans="2:13" ht="13.5" thickBot="1" x14ac:dyDescent="0.25">
      <c r="B417" s="373">
        <v>33374</v>
      </c>
      <c r="C417" s="365" t="s">
        <v>522</v>
      </c>
      <c r="D417" s="394">
        <v>44621</v>
      </c>
      <c r="E417" s="365" t="s">
        <v>506</v>
      </c>
      <c r="F417" s="367">
        <v>1506</v>
      </c>
      <c r="G417" s="365" t="s">
        <v>587</v>
      </c>
      <c r="H417" s="367">
        <v>2</v>
      </c>
      <c r="I417" s="365"/>
      <c r="J417" s="367" t="s">
        <v>510</v>
      </c>
      <c r="K417" s="367">
        <v>2</v>
      </c>
      <c r="L417" s="367">
        <v>4</v>
      </c>
      <c r="M417" s="374">
        <v>7</v>
      </c>
    </row>
    <row r="418" spans="2:13" ht="13.5" thickBot="1" x14ac:dyDescent="0.25">
      <c r="B418" s="375">
        <v>33377</v>
      </c>
      <c r="C418" s="362" t="s">
        <v>524</v>
      </c>
      <c r="D418" s="395">
        <v>44605</v>
      </c>
      <c r="E418" s="362" t="s">
        <v>506</v>
      </c>
      <c r="F418" s="364">
        <v>2455</v>
      </c>
      <c r="G418" s="362" t="s">
        <v>587</v>
      </c>
      <c r="H418" s="364">
        <v>2</v>
      </c>
      <c r="I418" s="362"/>
      <c r="J418" s="364" t="s">
        <v>510</v>
      </c>
      <c r="K418" s="364">
        <v>1</v>
      </c>
      <c r="L418" s="364">
        <v>5</v>
      </c>
      <c r="M418" s="376">
        <v>8</v>
      </c>
    </row>
    <row r="419" spans="2:13" ht="13.5" thickBot="1" x14ac:dyDescent="0.25">
      <c r="B419" s="373">
        <v>33379</v>
      </c>
      <c r="C419" s="365" t="s">
        <v>808</v>
      </c>
      <c r="D419" s="394">
        <v>44774</v>
      </c>
      <c r="E419" s="365" t="s">
        <v>506</v>
      </c>
      <c r="F419" s="367">
        <v>1315</v>
      </c>
      <c r="G419" s="365" t="s">
        <v>587</v>
      </c>
      <c r="H419" s="367">
        <v>2</v>
      </c>
      <c r="I419" s="365"/>
      <c r="J419" s="367" t="s">
        <v>507</v>
      </c>
      <c r="K419" s="367">
        <v>3</v>
      </c>
      <c r="L419" s="367">
        <v>6</v>
      </c>
      <c r="M419" s="374">
        <v>8</v>
      </c>
    </row>
    <row r="420" spans="2:13" ht="13.5" thickBot="1" x14ac:dyDescent="0.25">
      <c r="B420" s="375">
        <v>33381</v>
      </c>
      <c r="C420" s="362" t="s">
        <v>532</v>
      </c>
      <c r="D420" s="395">
        <v>44687</v>
      </c>
      <c r="E420" s="362" t="s">
        <v>506</v>
      </c>
      <c r="F420" s="364">
        <v>3520</v>
      </c>
      <c r="G420" s="362" t="s">
        <v>587</v>
      </c>
      <c r="H420" s="364">
        <v>2</v>
      </c>
      <c r="I420" s="362" t="s">
        <v>513</v>
      </c>
      <c r="J420" s="364" t="s">
        <v>510</v>
      </c>
      <c r="K420" s="364">
        <v>2</v>
      </c>
      <c r="L420" s="364">
        <v>7</v>
      </c>
      <c r="M420" s="376">
        <v>10</v>
      </c>
    </row>
    <row r="421" spans="2:13" ht="13.5" thickBot="1" x14ac:dyDescent="0.25">
      <c r="B421" s="373">
        <v>33384</v>
      </c>
      <c r="C421" s="365" t="s">
        <v>798</v>
      </c>
      <c r="D421" s="394">
        <v>44658</v>
      </c>
      <c r="E421" s="365" t="s">
        <v>506</v>
      </c>
      <c r="F421" s="367">
        <v>3012</v>
      </c>
      <c r="G421" s="365" t="s">
        <v>587</v>
      </c>
      <c r="H421" s="367">
        <v>2</v>
      </c>
      <c r="I421" s="365" t="s">
        <v>513</v>
      </c>
      <c r="J421" s="367" t="s">
        <v>510</v>
      </c>
      <c r="K421" s="367">
        <v>1</v>
      </c>
      <c r="L421" s="367">
        <v>5</v>
      </c>
      <c r="M421" s="374">
        <v>8</v>
      </c>
    </row>
    <row r="422" spans="2:13" ht="13.5" thickBot="1" x14ac:dyDescent="0.25">
      <c r="B422" s="375">
        <v>33391</v>
      </c>
      <c r="C422" s="362" t="s">
        <v>885</v>
      </c>
      <c r="D422" s="363" t="s">
        <v>887</v>
      </c>
      <c r="E422" s="362" t="s">
        <v>506</v>
      </c>
      <c r="F422" s="364">
        <v>2694</v>
      </c>
      <c r="G422" s="362" t="s">
        <v>587</v>
      </c>
      <c r="H422" s="364">
        <v>2</v>
      </c>
      <c r="I422" s="362"/>
      <c r="J422" s="364" t="s">
        <v>510</v>
      </c>
      <c r="K422" s="364">
        <v>0</v>
      </c>
      <c r="L422" s="364">
        <v>5</v>
      </c>
      <c r="M422" s="376">
        <v>7</v>
      </c>
    </row>
    <row r="423" spans="2:13" ht="13.5" thickBot="1" x14ac:dyDescent="0.25">
      <c r="B423" s="373">
        <v>33395</v>
      </c>
      <c r="C423" s="365" t="s">
        <v>511</v>
      </c>
      <c r="D423" s="394">
        <v>44688</v>
      </c>
      <c r="E423" s="365" t="s">
        <v>506</v>
      </c>
      <c r="F423" s="367">
        <v>3814</v>
      </c>
      <c r="G423" s="365" t="s">
        <v>587</v>
      </c>
      <c r="H423" s="367">
        <v>2</v>
      </c>
      <c r="I423" s="365" t="s">
        <v>567</v>
      </c>
      <c r="J423" s="367" t="s">
        <v>510</v>
      </c>
      <c r="K423" s="367">
        <v>1</v>
      </c>
      <c r="L423" s="367">
        <v>9</v>
      </c>
      <c r="M423" s="374">
        <v>9</v>
      </c>
    </row>
    <row r="424" spans="2:13" ht="13.5" thickBot="1" x14ac:dyDescent="0.25">
      <c r="B424" s="375">
        <v>33398</v>
      </c>
      <c r="C424" s="362" t="s">
        <v>606</v>
      </c>
      <c r="D424" s="395">
        <v>44715</v>
      </c>
      <c r="E424" s="362" t="s">
        <v>506</v>
      </c>
      <c r="F424" s="364">
        <v>2635</v>
      </c>
      <c r="G424" s="362" t="s">
        <v>587</v>
      </c>
      <c r="H424" s="364">
        <v>2</v>
      </c>
      <c r="I424" s="362"/>
      <c r="J424" s="364" t="s">
        <v>510</v>
      </c>
      <c r="K424" s="364">
        <v>2</v>
      </c>
      <c r="L424" s="364">
        <v>6</v>
      </c>
      <c r="M424" s="376">
        <v>8</v>
      </c>
    </row>
    <row r="425" spans="2:13" ht="13.5" thickBot="1" x14ac:dyDescent="0.25">
      <c r="B425" s="373">
        <v>33402</v>
      </c>
      <c r="C425" s="365" t="s">
        <v>630</v>
      </c>
      <c r="D425" s="394">
        <v>44751</v>
      </c>
      <c r="E425" s="365" t="s">
        <v>506</v>
      </c>
      <c r="F425" s="367">
        <v>2985</v>
      </c>
      <c r="G425" s="365" t="s">
        <v>587</v>
      </c>
      <c r="H425" s="367">
        <v>2</v>
      </c>
      <c r="I425" s="365"/>
      <c r="J425" s="367" t="s">
        <v>510</v>
      </c>
      <c r="K425" s="367">
        <v>0</v>
      </c>
      <c r="L425" s="367">
        <v>4</v>
      </c>
      <c r="M425" s="374">
        <v>8</v>
      </c>
    </row>
    <row r="426" spans="2:13" ht="13.5" thickBot="1" x14ac:dyDescent="0.25">
      <c r="B426" s="375">
        <v>33405</v>
      </c>
      <c r="C426" s="362" t="s">
        <v>888</v>
      </c>
      <c r="D426" s="395">
        <v>44629</v>
      </c>
      <c r="E426" s="362" t="s">
        <v>506</v>
      </c>
      <c r="F426" s="364">
        <v>2013</v>
      </c>
      <c r="G426" s="362" t="s">
        <v>587</v>
      </c>
      <c r="H426" s="364">
        <v>2</v>
      </c>
      <c r="I426" s="362"/>
      <c r="J426" s="364" t="s">
        <v>510</v>
      </c>
      <c r="K426" s="364">
        <v>1</v>
      </c>
      <c r="L426" s="364">
        <v>4</v>
      </c>
      <c r="M426" s="376">
        <v>7</v>
      </c>
    </row>
    <row r="427" spans="2:13" ht="13.5" thickBot="1" x14ac:dyDescent="0.25">
      <c r="B427" s="373">
        <v>33418</v>
      </c>
      <c r="C427" s="365" t="s">
        <v>614</v>
      </c>
      <c r="D427" s="394">
        <v>44716</v>
      </c>
      <c r="E427" s="365" t="s">
        <v>506</v>
      </c>
      <c r="F427" s="367">
        <v>1948</v>
      </c>
      <c r="G427" s="365" t="s">
        <v>587</v>
      </c>
      <c r="H427" s="367">
        <v>2</v>
      </c>
      <c r="I427" s="365"/>
      <c r="J427" s="367" t="s">
        <v>510</v>
      </c>
      <c r="K427" s="367">
        <v>1</v>
      </c>
      <c r="L427" s="367">
        <v>3</v>
      </c>
      <c r="M427" s="374">
        <v>7</v>
      </c>
    </row>
    <row r="428" spans="2:13" ht="13.5" thickBot="1" x14ac:dyDescent="0.25">
      <c r="B428" s="375">
        <v>33419</v>
      </c>
      <c r="C428" s="362" t="s">
        <v>545</v>
      </c>
      <c r="D428" s="395">
        <v>44810</v>
      </c>
      <c r="E428" s="362" t="s">
        <v>506</v>
      </c>
      <c r="F428" s="364">
        <v>3122</v>
      </c>
      <c r="G428" s="362" t="s">
        <v>587</v>
      </c>
      <c r="H428" s="364">
        <v>6</v>
      </c>
      <c r="I428" s="362"/>
      <c r="J428" s="364" t="s">
        <v>510</v>
      </c>
      <c r="K428" s="364">
        <v>3</v>
      </c>
      <c r="L428" s="364">
        <v>6</v>
      </c>
      <c r="M428" s="376">
        <v>7</v>
      </c>
    </row>
    <row r="429" spans="2:13" ht="13.5" thickBot="1" x14ac:dyDescent="0.25">
      <c r="B429" s="373">
        <v>33421</v>
      </c>
      <c r="C429" s="365" t="s">
        <v>516</v>
      </c>
      <c r="D429" s="394">
        <v>44715</v>
      </c>
      <c r="E429" s="365" t="s">
        <v>506</v>
      </c>
      <c r="F429" s="367">
        <v>2904</v>
      </c>
      <c r="G429" s="365" t="s">
        <v>587</v>
      </c>
      <c r="H429" s="367">
        <v>2</v>
      </c>
      <c r="I429" s="365"/>
      <c r="J429" s="367" t="s">
        <v>510</v>
      </c>
      <c r="K429" s="367">
        <v>0</v>
      </c>
      <c r="L429" s="367">
        <v>4</v>
      </c>
      <c r="M429" s="374">
        <v>7</v>
      </c>
    </row>
    <row r="430" spans="2:13" ht="13.5" thickBot="1" x14ac:dyDescent="0.25">
      <c r="B430" s="375">
        <v>33426</v>
      </c>
      <c r="C430" s="362" t="s">
        <v>638</v>
      </c>
      <c r="D430" s="395">
        <v>44631</v>
      </c>
      <c r="E430" s="362" t="s">
        <v>506</v>
      </c>
      <c r="F430" s="364">
        <v>3647</v>
      </c>
      <c r="G430" s="362" t="s">
        <v>587</v>
      </c>
      <c r="H430" s="364">
        <v>6</v>
      </c>
      <c r="I430" s="362"/>
      <c r="J430" s="364" t="s">
        <v>510</v>
      </c>
      <c r="K430" s="364">
        <v>1</v>
      </c>
      <c r="L430" s="364">
        <v>1</v>
      </c>
      <c r="M430" s="376">
        <v>8</v>
      </c>
    </row>
    <row r="431" spans="2:13" ht="13.5" thickBot="1" x14ac:dyDescent="0.25">
      <c r="B431" s="373">
        <v>33429</v>
      </c>
      <c r="C431" s="365" t="s">
        <v>788</v>
      </c>
      <c r="D431" s="394">
        <v>44748</v>
      </c>
      <c r="E431" s="365" t="s">
        <v>506</v>
      </c>
      <c r="F431" s="367">
        <v>3479</v>
      </c>
      <c r="G431" s="365" t="s">
        <v>587</v>
      </c>
      <c r="H431" s="367">
        <v>7</v>
      </c>
      <c r="I431" s="365"/>
      <c r="J431" s="367" t="s">
        <v>510</v>
      </c>
      <c r="K431" s="367">
        <v>0</v>
      </c>
      <c r="L431" s="367">
        <v>5</v>
      </c>
      <c r="M431" s="374">
        <v>7</v>
      </c>
    </row>
    <row r="432" spans="2:13" ht="13.5" thickBot="1" x14ac:dyDescent="0.25">
      <c r="B432" s="375">
        <v>33433</v>
      </c>
      <c r="C432" s="362" t="s">
        <v>543</v>
      </c>
      <c r="D432" s="395">
        <v>44848</v>
      </c>
      <c r="E432" s="362" t="s">
        <v>506</v>
      </c>
      <c r="F432" s="364">
        <v>3249</v>
      </c>
      <c r="G432" s="362" t="s">
        <v>587</v>
      </c>
      <c r="H432" s="364">
        <v>2</v>
      </c>
      <c r="I432" s="362" t="s">
        <v>567</v>
      </c>
      <c r="J432" s="364" t="s">
        <v>510</v>
      </c>
      <c r="K432" s="364">
        <v>2</v>
      </c>
      <c r="L432" s="364">
        <v>12</v>
      </c>
      <c r="M432" s="376">
        <v>10</v>
      </c>
    </row>
    <row r="433" spans="2:13" ht="13.5" thickBot="1" x14ac:dyDescent="0.25">
      <c r="B433" s="373">
        <v>33437</v>
      </c>
      <c r="C433" s="365" t="s">
        <v>550</v>
      </c>
      <c r="D433" s="394">
        <v>44663</v>
      </c>
      <c r="E433" s="365" t="s">
        <v>506</v>
      </c>
      <c r="F433" s="367">
        <v>4298</v>
      </c>
      <c r="G433" s="365" t="s">
        <v>587</v>
      </c>
      <c r="H433" s="367">
        <v>2</v>
      </c>
      <c r="I433" s="365"/>
      <c r="J433" s="367" t="s">
        <v>510</v>
      </c>
      <c r="K433" s="367">
        <v>1</v>
      </c>
      <c r="L433" s="367">
        <v>2</v>
      </c>
      <c r="M433" s="374">
        <v>9</v>
      </c>
    </row>
    <row r="434" spans="2:13" ht="13.5" thickBot="1" x14ac:dyDescent="0.25">
      <c r="B434" s="375">
        <v>33442</v>
      </c>
      <c r="C434" s="362" t="s">
        <v>883</v>
      </c>
      <c r="D434" s="395">
        <v>44605</v>
      </c>
      <c r="E434" s="362" t="s">
        <v>506</v>
      </c>
      <c r="F434" s="364">
        <v>2525</v>
      </c>
      <c r="G434" s="362" t="s">
        <v>587</v>
      </c>
      <c r="H434" s="364">
        <v>2</v>
      </c>
      <c r="I434" s="362"/>
      <c r="J434" s="364" t="s">
        <v>510</v>
      </c>
      <c r="K434" s="364">
        <v>2</v>
      </c>
      <c r="L434" s="364">
        <v>4</v>
      </c>
      <c r="M434" s="376">
        <v>9</v>
      </c>
    </row>
    <row r="435" spans="2:13" ht="13.5" thickBot="1" x14ac:dyDescent="0.25">
      <c r="B435" s="373">
        <v>33444</v>
      </c>
      <c r="C435" s="365" t="s">
        <v>889</v>
      </c>
      <c r="D435" s="397">
        <v>41730</v>
      </c>
      <c r="E435" s="365" t="s">
        <v>506</v>
      </c>
      <c r="F435" s="367">
        <v>1731</v>
      </c>
      <c r="G435" s="365" t="s">
        <v>587</v>
      </c>
      <c r="H435" s="367">
        <v>6</v>
      </c>
      <c r="I435" s="365"/>
      <c r="J435" s="367" t="s">
        <v>510</v>
      </c>
      <c r="K435" s="367">
        <v>1</v>
      </c>
      <c r="L435" s="367">
        <v>4</v>
      </c>
      <c r="M435" s="374">
        <v>9</v>
      </c>
    </row>
    <row r="436" spans="2:13" ht="13.5" thickBot="1" x14ac:dyDescent="0.25">
      <c r="B436" s="375">
        <v>33447</v>
      </c>
      <c r="C436" s="362" t="s">
        <v>538</v>
      </c>
      <c r="D436" s="395">
        <v>44778</v>
      </c>
      <c r="E436" s="362" t="s">
        <v>506</v>
      </c>
      <c r="F436" s="364">
        <v>2682</v>
      </c>
      <c r="G436" s="362" t="s">
        <v>587</v>
      </c>
      <c r="H436" s="364">
        <v>2</v>
      </c>
      <c r="I436" s="362"/>
      <c r="J436" s="364" t="s">
        <v>510</v>
      </c>
      <c r="K436" s="364">
        <v>0</v>
      </c>
      <c r="L436" s="364">
        <v>4</v>
      </c>
      <c r="M436" s="376">
        <v>8</v>
      </c>
    </row>
    <row r="437" spans="2:13" ht="13.5" thickBot="1" x14ac:dyDescent="0.25">
      <c r="B437" s="373">
        <v>33450</v>
      </c>
      <c r="C437" s="365" t="s">
        <v>792</v>
      </c>
      <c r="D437" s="394">
        <v>44809</v>
      </c>
      <c r="E437" s="365" t="s">
        <v>506</v>
      </c>
      <c r="F437" s="367">
        <v>2765</v>
      </c>
      <c r="G437" s="365" t="s">
        <v>587</v>
      </c>
      <c r="H437" s="367">
        <v>2</v>
      </c>
      <c r="I437" s="365"/>
      <c r="J437" s="367" t="s">
        <v>510</v>
      </c>
      <c r="K437" s="367">
        <v>1</v>
      </c>
      <c r="L437" s="367">
        <v>5</v>
      </c>
      <c r="M437" s="374">
        <v>8</v>
      </c>
    </row>
    <row r="438" spans="2:13" ht="13.5" thickBot="1" x14ac:dyDescent="0.25">
      <c r="B438" s="375">
        <v>33454</v>
      </c>
      <c r="C438" s="362" t="s">
        <v>535</v>
      </c>
      <c r="D438" s="395">
        <v>44906</v>
      </c>
      <c r="E438" s="362" t="s">
        <v>506</v>
      </c>
      <c r="F438" s="364">
        <v>608</v>
      </c>
      <c r="G438" s="362" t="s">
        <v>587</v>
      </c>
      <c r="H438" s="364">
        <v>2</v>
      </c>
      <c r="I438" s="362"/>
      <c r="J438" s="364" t="s">
        <v>510</v>
      </c>
      <c r="K438" s="364">
        <v>1</v>
      </c>
      <c r="L438" s="364">
        <v>6</v>
      </c>
      <c r="M438" s="376">
        <v>9</v>
      </c>
    </row>
    <row r="439" spans="2:13" ht="13.5" thickBot="1" x14ac:dyDescent="0.25">
      <c r="B439" s="373">
        <v>33458</v>
      </c>
      <c r="C439" s="365" t="s">
        <v>530</v>
      </c>
      <c r="D439" s="394">
        <v>44629</v>
      </c>
      <c r="E439" s="365" t="s">
        <v>506</v>
      </c>
      <c r="F439" s="367">
        <v>2646</v>
      </c>
      <c r="G439" s="365" t="s">
        <v>587</v>
      </c>
      <c r="H439" s="367">
        <v>6</v>
      </c>
      <c r="I439" s="365"/>
      <c r="J439" s="367" t="s">
        <v>507</v>
      </c>
      <c r="K439" s="367">
        <v>0</v>
      </c>
      <c r="L439" s="367">
        <v>4</v>
      </c>
      <c r="M439" s="374">
        <v>8</v>
      </c>
    </row>
    <row r="440" spans="2:13" ht="13.5" thickBot="1" x14ac:dyDescent="0.25">
      <c r="B440" s="389">
        <v>33461</v>
      </c>
      <c r="C440" s="390" t="s">
        <v>596</v>
      </c>
      <c r="D440" s="398">
        <v>44689</v>
      </c>
      <c r="E440" s="390" t="s">
        <v>506</v>
      </c>
      <c r="F440" s="392">
        <v>816</v>
      </c>
      <c r="G440" s="390" t="s">
        <v>587</v>
      </c>
      <c r="H440" s="392">
        <v>6</v>
      </c>
      <c r="I440" s="390"/>
      <c r="J440" s="392" t="s">
        <v>507</v>
      </c>
      <c r="K440" s="392">
        <v>1</v>
      </c>
      <c r="L440" s="392">
        <v>6</v>
      </c>
      <c r="M440" s="393">
        <v>8</v>
      </c>
    </row>
    <row r="441" spans="2:13" ht="13.5" thickTop="1" x14ac:dyDescent="0.2">
      <c r="B441" s="383"/>
    </row>
    <row r="443" spans="2:13" x14ac:dyDescent="0.2">
      <c r="B443" s="383"/>
    </row>
    <row r="444" spans="2:13" x14ac:dyDescent="0.2">
      <c r="B444" s="383"/>
    </row>
    <row r="445" spans="2:13" ht="15" x14ac:dyDescent="0.2">
      <c r="B445" s="384" t="s">
        <v>890</v>
      </c>
    </row>
    <row r="446" spans="2:13" x14ac:dyDescent="0.2">
      <c r="B446" s="383"/>
    </row>
    <row r="447" spans="2:13" ht="13.5" thickBot="1" x14ac:dyDescent="0.25">
      <c r="B447" s="385" t="s">
        <v>555</v>
      </c>
    </row>
    <row r="448" spans="2:13" ht="14.25" thickTop="1" thickBot="1" x14ac:dyDescent="0.25">
      <c r="B448" s="386" t="s">
        <v>556</v>
      </c>
      <c r="C448" s="387" t="s">
        <v>9</v>
      </c>
      <c r="D448" s="387" t="s">
        <v>557</v>
      </c>
      <c r="E448" s="387" t="s">
        <v>38</v>
      </c>
      <c r="F448" s="387" t="s">
        <v>558</v>
      </c>
      <c r="G448" s="387" t="s">
        <v>559</v>
      </c>
      <c r="H448" s="387" t="s">
        <v>560</v>
      </c>
      <c r="I448" s="387" t="s">
        <v>561</v>
      </c>
      <c r="J448" s="387" t="s">
        <v>562</v>
      </c>
      <c r="K448" s="387" t="s">
        <v>563</v>
      </c>
      <c r="L448" s="387" t="s">
        <v>17</v>
      </c>
      <c r="M448" s="388" t="s">
        <v>564</v>
      </c>
    </row>
    <row r="449" spans="2:13" ht="14.25" thickTop="1" thickBot="1" x14ac:dyDescent="0.25">
      <c r="B449" s="373">
        <v>32999</v>
      </c>
      <c r="C449" s="365" t="s">
        <v>630</v>
      </c>
      <c r="D449" s="366" t="s">
        <v>891</v>
      </c>
      <c r="E449" s="365" t="s">
        <v>506</v>
      </c>
      <c r="F449" s="367">
        <v>2050</v>
      </c>
      <c r="G449" s="365" t="s">
        <v>587</v>
      </c>
      <c r="H449" s="367">
        <v>2</v>
      </c>
      <c r="I449" s="365" t="s">
        <v>567</v>
      </c>
      <c r="J449" s="367" t="s">
        <v>510</v>
      </c>
      <c r="K449" s="367">
        <v>4</v>
      </c>
      <c r="L449" s="367">
        <v>8</v>
      </c>
      <c r="M449" s="374">
        <v>9</v>
      </c>
    </row>
    <row r="450" spans="2:13" ht="13.5" thickBot="1" x14ac:dyDescent="0.25">
      <c r="B450" s="375">
        <v>33006</v>
      </c>
      <c r="C450" s="362" t="s">
        <v>545</v>
      </c>
      <c r="D450" s="395">
        <v>44684</v>
      </c>
      <c r="E450" s="362" t="s">
        <v>506</v>
      </c>
      <c r="F450" s="364">
        <v>4067</v>
      </c>
      <c r="G450" s="362" t="s">
        <v>587</v>
      </c>
      <c r="H450" s="364">
        <v>2</v>
      </c>
      <c r="I450" s="362"/>
      <c r="J450" s="364" t="s">
        <v>510</v>
      </c>
      <c r="K450" s="364">
        <v>2</v>
      </c>
      <c r="L450" s="364">
        <v>4</v>
      </c>
      <c r="M450" s="376">
        <v>7</v>
      </c>
    </row>
    <row r="451" spans="2:13" ht="13.5" thickBot="1" x14ac:dyDescent="0.25">
      <c r="B451" s="373">
        <v>33010</v>
      </c>
      <c r="C451" s="365" t="s">
        <v>522</v>
      </c>
      <c r="D451" s="394">
        <v>44835</v>
      </c>
      <c r="E451" s="365" t="s">
        <v>506</v>
      </c>
      <c r="F451" s="367">
        <v>1432</v>
      </c>
      <c r="G451" s="365" t="s">
        <v>587</v>
      </c>
      <c r="H451" s="367">
        <v>2</v>
      </c>
      <c r="I451" s="365" t="s">
        <v>567</v>
      </c>
      <c r="J451" s="367" t="s">
        <v>510</v>
      </c>
      <c r="K451" s="367">
        <v>2</v>
      </c>
      <c r="L451" s="367">
        <v>6</v>
      </c>
      <c r="M451" s="374">
        <v>8</v>
      </c>
    </row>
    <row r="452" spans="2:13" ht="13.5" thickBot="1" x14ac:dyDescent="0.25">
      <c r="B452" s="375">
        <v>33013</v>
      </c>
      <c r="C452" s="362" t="s">
        <v>798</v>
      </c>
      <c r="D452" s="395">
        <v>44787</v>
      </c>
      <c r="E452" s="362" t="s">
        <v>506</v>
      </c>
      <c r="F452" s="364">
        <v>2378</v>
      </c>
      <c r="G452" s="362" t="s">
        <v>587</v>
      </c>
      <c r="H452" s="364">
        <v>2</v>
      </c>
      <c r="I452" s="362"/>
      <c r="J452" s="364" t="s">
        <v>510</v>
      </c>
      <c r="K452" s="364">
        <v>1</v>
      </c>
      <c r="L452" s="364">
        <v>6</v>
      </c>
      <c r="M452" s="376">
        <v>9</v>
      </c>
    </row>
    <row r="453" spans="2:13" ht="13.5" thickBot="1" x14ac:dyDescent="0.25">
      <c r="B453" s="373">
        <v>33017</v>
      </c>
      <c r="C453" s="365" t="s">
        <v>638</v>
      </c>
      <c r="D453" s="394">
        <v>44905</v>
      </c>
      <c r="E453" s="365" t="s">
        <v>506</v>
      </c>
      <c r="F453" s="367">
        <v>2418</v>
      </c>
      <c r="G453" s="365" t="s">
        <v>587</v>
      </c>
      <c r="H453" s="367">
        <v>2</v>
      </c>
      <c r="I453" s="365"/>
      <c r="J453" s="367" t="s">
        <v>507</v>
      </c>
      <c r="K453" s="367">
        <v>2</v>
      </c>
      <c r="L453" s="367">
        <v>6</v>
      </c>
      <c r="M453" s="374">
        <v>9</v>
      </c>
    </row>
    <row r="454" spans="2:13" ht="13.5" thickBot="1" x14ac:dyDescent="0.25">
      <c r="B454" s="375">
        <v>33019</v>
      </c>
      <c r="C454" s="362" t="s">
        <v>596</v>
      </c>
      <c r="D454" s="363" t="s">
        <v>892</v>
      </c>
      <c r="E454" s="362" t="s">
        <v>506</v>
      </c>
      <c r="F454" s="364">
        <v>1122</v>
      </c>
      <c r="G454" s="362" t="s">
        <v>587</v>
      </c>
      <c r="H454" s="364">
        <v>2</v>
      </c>
      <c r="I454" s="362"/>
      <c r="J454" s="364" t="s">
        <v>510</v>
      </c>
      <c r="K454" s="364">
        <v>0</v>
      </c>
      <c r="L454" s="364">
        <v>3</v>
      </c>
      <c r="M454" s="376">
        <v>6</v>
      </c>
    </row>
    <row r="455" spans="2:13" ht="13.5" thickBot="1" x14ac:dyDescent="0.25">
      <c r="B455" s="373">
        <v>33020</v>
      </c>
      <c r="C455" s="365" t="s">
        <v>518</v>
      </c>
      <c r="D455" s="394">
        <v>44725</v>
      </c>
      <c r="E455" s="365" t="s">
        <v>506</v>
      </c>
      <c r="F455" s="367">
        <v>1653</v>
      </c>
      <c r="G455" s="365" t="s">
        <v>587</v>
      </c>
      <c r="H455" s="367">
        <v>2</v>
      </c>
      <c r="I455" s="365" t="s">
        <v>567</v>
      </c>
      <c r="J455" s="367" t="s">
        <v>507</v>
      </c>
      <c r="K455" s="367">
        <v>1</v>
      </c>
      <c r="L455" s="367">
        <v>6</v>
      </c>
      <c r="M455" s="374">
        <v>9</v>
      </c>
    </row>
    <row r="456" spans="2:13" ht="13.5" thickBot="1" x14ac:dyDescent="0.25">
      <c r="B456" s="375">
        <v>33023</v>
      </c>
      <c r="C456" s="362" t="s">
        <v>530</v>
      </c>
      <c r="D456" s="395">
        <v>44579</v>
      </c>
      <c r="E456" s="362" t="s">
        <v>506</v>
      </c>
      <c r="F456" s="364">
        <v>2124</v>
      </c>
      <c r="G456" s="362" t="s">
        <v>587</v>
      </c>
      <c r="H456" s="364">
        <v>2</v>
      </c>
      <c r="I456" s="362"/>
      <c r="J456" s="364" t="s">
        <v>510</v>
      </c>
      <c r="K456" s="364">
        <v>3</v>
      </c>
      <c r="L456" s="364">
        <v>6</v>
      </c>
      <c r="M456" s="376">
        <v>9</v>
      </c>
    </row>
    <row r="457" spans="2:13" ht="13.5" thickBot="1" x14ac:dyDescent="0.25">
      <c r="B457" s="373">
        <v>33027</v>
      </c>
      <c r="C457" s="365" t="s">
        <v>636</v>
      </c>
      <c r="D457" s="394">
        <v>44807</v>
      </c>
      <c r="E457" s="365" t="s">
        <v>506</v>
      </c>
      <c r="F457" s="367">
        <v>2651</v>
      </c>
      <c r="G457" s="365" t="s">
        <v>587</v>
      </c>
      <c r="H457" s="367">
        <v>3</v>
      </c>
      <c r="I457" s="365"/>
      <c r="J457" s="367" t="s">
        <v>510</v>
      </c>
      <c r="K457" s="367">
        <v>0</v>
      </c>
      <c r="L457" s="367">
        <v>5</v>
      </c>
      <c r="M457" s="374">
        <v>7</v>
      </c>
    </row>
    <row r="458" spans="2:13" ht="13.5" thickBot="1" x14ac:dyDescent="0.25">
      <c r="B458" s="375">
        <v>33030</v>
      </c>
      <c r="C458" s="362" t="s">
        <v>788</v>
      </c>
      <c r="D458" s="395">
        <v>44683</v>
      </c>
      <c r="E458" s="362" t="s">
        <v>506</v>
      </c>
      <c r="F458" s="364">
        <v>2018</v>
      </c>
      <c r="G458" s="362" t="s">
        <v>587</v>
      </c>
      <c r="H458" s="364">
        <v>2</v>
      </c>
      <c r="I458" s="362"/>
      <c r="J458" s="364" t="s">
        <v>510</v>
      </c>
      <c r="K458" s="364">
        <v>0</v>
      </c>
      <c r="L458" s="364">
        <v>4</v>
      </c>
      <c r="M458" s="376">
        <v>7</v>
      </c>
    </row>
    <row r="459" spans="2:13" ht="13.5" thickBot="1" x14ac:dyDescent="0.25">
      <c r="B459" s="373">
        <v>33034</v>
      </c>
      <c r="C459" s="365" t="s">
        <v>885</v>
      </c>
      <c r="D459" s="394">
        <v>44811</v>
      </c>
      <c r="E459" s="365" t="s">
        <v>506</v>
      </c>
      <c r="F459" s="367">
        <v>3262</v>
      </c>
      <c r="G459" s="365" t="s">
        <v>587</v>
      </c>
      <c r="H459" s="367">
        <v>2</v>
      </c>
      <c r="I459" s="365"/>
      <c r="J459" s="367" t="s">
        <v>510</v>
      </c>
      <c r="K459" s="367">
        <v>3</v>
      </c>
      <c r="L459" s="367">
        <v>6</v>
      </c>
      <c r="M459" s="374">
        <v>9</v>
      </c>
    </row>
    <row r="460" spans="2:13" ht="13.5" thickBot="1" x14ac:dyDescent="0.25">
      <c r="B460" s="375">
        <v>33040</v>
      </c>
      <c r="C460" s="362" t="s">
        <v>535</v>
      </c>
      <c r="D460" s="395">
        <v>44621</v>
      </c>
      <c r="E460" s="362" t="s">
        <v>506</v>
      </c>
      <c r="F460" s="364">
        <v>1031</v>
      </c>
      <c r="G460" s="362" t="s">
        <v>587</v>
      </c>
      <c r="H460" s="364">
        <v>2</v>
      </c>
      <c r="I460" s="362"/>
      <c r="J460" s="364" t="s">
        <v>510</v>
      </c>
      <c r="K460" s="364">
        <v>2</v>
      </c>
      <c r="L460" s="364">
        <v>4</v>
      </c>
      <c r="M460" s="376">
        <v>9</v>
      </c>
    </row>
    <row r="461" spans="2:13" ht="13.5" thickBot="1" x14ac:dyDescent="0.25">
      <c r="B461" s="373">
        <v>33041</v>
      </c>
      <c r="C461" s="365" t="s">
        <v>550</v>
      </c>
      <c r="D461" s="394">
        <v>44810</v>
      </c>
      <c r="E461" s="365" t="s">
        <v>506</v>
      </c>
      <c r="F461" s="367">
        <v>2583</v>
      </c>
      <c r="G461" s="365" t="s">
        <v>587</v>
      </c>
      <c r="H461" s="367">
        <v>2</v>
      </c>
      <c r="I461" s="365"/>
      <c r="J461" s="367" t="s">
        <v>510</v>
      </c>
      <c r="K461" s="367">
        <v>1</v>
      </c>
      <c r="L461" s="367">
        <v>6</v>
      </c>
      <c r="M461" s="374">
        <v>9</v>
      </c>
    </row>
    <row r="462" spans="2:13" ht="13.5" thickBot="1" x14ac:dyDescent="0.25">
      <c r="B462" s="375">
        <v>33055</v>
      </c>
      <c r="C462" s="362" t="s">
        <v>524</v>
      </c>
      <c r="D462" s="395">
        <v>44697</v>
      </c>
      <c r="E462" s="362" t="s">
        <v>506</v>
      </c>
      <c r="F462" s="364">
        <v>2489</v>
      </c>
      <c r="G462" s="362" t="s">
        <v>587</v>
      </c>
      <c r="H462" s="364">
        <v>2</v>
      </c>
      <c r="I462" s="362"/>
      <c r="J462" s="364" t="s">
        <v>507</v>
      </c>
      <c r="K462" s="364">
        <v>5</v>
      </c>
      <c r="L462" s="364">
        <v>6</v>
      </c>
      <c r="M462" s="376">
        <v>8</v>
      </c>
    </row>
    <row r="463" spans="2:13" ht="13.5" thickBot="1" x14ac:dyDescent="0.25">
      <c r="B463" s="373">
        <v>33059</v>
      </c>
      <c r="C463" s="365" t="s">
        <v>511</v>
      </c>
      <c r="D463" s="397">
        <v>42583</v>
      </c>
      <c r="E463" s="365" t="s">
        <v>506</v>
      </c>
      <c r="F463" s="367">
        <v>3695</v>
      </c>
      <c r="G463" s="365" t="s">
        <v>587</v>
      </c>
      <c r="H463" s="367">
        <v>2</v>
      </c>
      <c r="I463" s="365"/>
      <c r="J463" s="367" t="s">
        <v>510</v>
      </c>
      <c r="K463" s="367">
        <v>2</v>
      </c>
      <c r="L463" s="367">
        <v>4</v>
      </c>
      <c r="M463" s="374">
        <v>8</v>
      </c>
    </row>
    <row r="464" spans="2:13" ht="13.5" thickBot="1" x14ac:dyDescent="0.25">
      <c r="B464" s="375">
        <v>33062</v>
      </c>
      <c r="C464" s="362" t="s">
        <v>883</v>
      </c>
      <c r="D464" s="395">
        <v>44820</v>
      </c>
      <c r="E464" s="362" t="s">
        <v>506</v>
      </c>
      <c r="F464" s="364">
        <v>2079</v>
      </c>
      <c r="G464" s="362" t="s">
        <v>587</v>
      </c>
      <c r="H464" s="364">
        <v>2</v>
      </c>
      <c r="I464" s="362"/>
      <c r="J464" s="364" t="s">
        <v>510</v>
      </c>
      <c r="K464" s="364">
        <v>3</v>
      </c>
      <c r="L464" s="364">
        <v>6</v>
      </c>
      <c r="M464" s="376">
        <v>10</v>
      </c>
    </row>
    <row r="465" spans="2:13" ht="13.5" thickBot="1" x14ac:dyDescent="0.25">
      <c r="B465" s="373">
        <v>33065</v>
      </c>
      <c r="C465" s="365" t="s">
        <v>606</v>
      </c>
      <c r="D465" s="394">
        <v>44598</v>
      </c>
      <c r="E465" s="365" t="s">
        <v>506</v>
      </c>
      <c r="F465" s="367">
        <v>2724</v>
      </c>
      <c r="G465" s="365" t="s">
        <v>587</v>
      </c>
      <c r="H465" s="367">
        <v>2</v>
      </c>
      <c r="I465" s="365"/>
      <c r="J465" s="367" t="s">
        <v>510</v>
      </c>
      <c r="K465" s="367">
        <v>1</v>
      </c>
      <c r="L465" s="367">
        <v>2</v>
      </c>
      <c r="M465" s="374">
        <v>8</v>
      </c>
    </row>
    <row r="466" spans="2:13" ht="13.5" thickBot="1" x14ac:dyDescent="0.25">
      <c r="B466" s="375">
        <v>33068</v>
      </c>
      <c r="C466" s="362" t="s">
        <v>573</v>
      </c>
      <c r="D466" s="395">
        <v>44605</v>
      </c>
      <c r="E466" s="362" t="s">
        <v>506</v>
      </c>
      <c r="F466" s="364">
        <v>2179</v>
      </c>
      <c r="G466" s="362" t="s">
        <v>587</v>
      </c>
      <c r="H466" s="364">
        <v>2</v>
      </c>
      <c r="I466" s="362"/>
      <c r="J466" s="364" t="s">
        <v>510</v>
      </c>
      <c r="K466" s="364">
        <v>3</v>
      </c>
      <c r="L466" s="364">
        <v>6</v>
      </c>
      <c r="M466" s="376">
        <v>9</v>
      </c>
    </row>
    <row r="467" spans="2:13" ht="13.5" thickBot="1" x14ac:dyDescent="0.25">
      <c r="B467" s="373">
        <v>33069</v>
      </c>
      <c r="C467" s="365" t="s">
        <v>543</v>
      </c>
      <c r="D467" s="394">
        <v>44687</v>
      </c>
      <c r="E467" s="365" t="s">
        <v>506</v>
      </c>
      <c r="F467" s="367">
        <v>1848</v>
      </c>
      <c r="G467" s="365" t="s">
        <v>587</v>
      </c>
      <c r="H467" s="367">
        <v>1</v>
      </c>
      <c r="I467" s="365"/>
      <c r="J467" s="367" t="s">
        <v>510</v>
      </c>
      <c r="K467" s="367">
        <v>1</v>
      </c>
      <c r="L467" s="367">
        <v>1</v>
      </c>
      <c r="M467" s="374">
        <v>8</v>
      </c>
    </row>
    <row r="468" spans="2:13" ht="13.5" thickBot="1" x14ac:dyDescent="0.25">
      <c r="B468" s="375">
        <v>33073</v>
      </c>
      <c r="C468" s="362" t="s">
        <v>532</v>
      </c>
      <c r="D468" s="395">
        <v>44685</v>
      </c>
      <c r="E468" s="362" t="s">
        <v>506</v>
      </c>
      <c r="F468" s="364">
        <v>3612</v>
      </c>
      <c r="G468" s="362" t="s">
        <v>587</v>
      </c>
      <c r="H468" s="364">
        <v>2</v>
      </c>
      <c r="I468" s="362" t="s">
        <v>513</v>
      </c>
      <c r="J468" s="364" t="s">
        <v>510</v>
      </c>
      <c r="K468" s="364">
        <v>3</v>
      </c>
      <c r="L468" s="364">
        <v>9</v>
      </c>
      <c r="M468" s="376">
        <v>10</v>
      </c>
    </row>
    <row r="469" spans="2:13" ht="13.5" thickBot="1" x14ac:dyDescent="0.25">
      <c r="B469" s="373">
        <v>33079</v>
      </c>
      <c r="C469" s="365" t="s">
        <v>808</v>
      </c>
      <c r="D469" s="394">
        <v>44716</v>
      </c>
      <c r="E469" s="365" t="s">
        <v>506</v>
      </c>
      <c r="F469" s="367">
        <v>2592</v>
      </c>
      <c r="G469" s="365" t="s">
        <v>587</v>
      </c>
      <c r="H469" s="367">
        <v>2</v>
      </c>
      <c r="I469" s="365"/>
      <c r="J469" s="367" t="s">
        <v>510</v>
      </c>
      <c r="K469" s="367">
        <v>2</v>
      </c>
      <c r="L469" s="367">
        <v>6</v>
      </c>
      <c r="M469" s="374">
        <v>9</v>
      </c>
    </row>
    <row r="470" spans="2:13" ht="13.5" thickBot="1" x14ac:dyDescent="0.25">
      <c r="B470" s="375">
        <v>33083</v>
      </c>
      <c r="C470" s="362" t="s">
        <v>608</v>
      </c>
      <c r="D470" s="395">
        <v>44572</v>
      </c>
      <c r="E470" s="362" t="s">
        <v>506</v>
      </c>
      <c r="F470" s="364">
        <v>2498</v>
      </c>
      <c r="G470" s="362" t="s">
        <v>587</v>
      </c>
      <c r="H470" s="364">
        <v>2</v>
      </c>
      <c r="I470" s="362"/>
      <c r="J470" s="364" t="s">
        <v>510</v>
      </c>
      <c r="K470" s="364">
        <v>1</v>
      </c>
      <c r="L470" s="364">
        <v>5</v>
      </c>
      <c r="M470" s="376">
        <v>8</v>
      </c>
    </row>
    <row r="471" spans="2:13" ht="13.5" thickBot="1" x14ac:dyDescent="0.25">
      <c r="B471" s="373">
        <v>33087</v>
      </c>
      <c r="C471" s="365" t="s">
        <v>538</v>
      </c>
      <c r="D471" s="394">
        <v>44626</v>
      </c>
      <c r="E471" s="365" t="s">
        <v>506</v>
      </c>
      <c r="F471" s="367">
        <v>2188</v>
      </c>
      <c r="G471" s="365" t="s">
        <v>587</v>
      </c>
      <c r="H471" s="367">
        <v>2</v>
      </c>
      <c r="I471" s="365"/>
      <c r="J471" s="367" t="s">
        <v>510</v>
      </c>
      <c r="K471" s="367">
        <v>2</v>
      </c>
      <c r="L471" s="367">
        <v>7</v>
      </c>
      <c r="M471" s="374">
        <v>8</v>
      </c>
    </row>
    <row r="472" spans="2:13" ht="13.5" thickBot="1" x14ac:dyDescent="0.25">
      <c r="B472" s="375">
        <v>33090</v>
      </c>
      <c r="C472" s="362" t="s">
        <v>792</v>
      </c>
      <c r="D472" s="395">
        <v>44595</v>
      </c>
      <c r="E472" s="362" t="s">
        <v>506</v>
      </c>
      <c r="F472" s="364">
        <v>1952</v>
      </c>
      <c r="G472" s="362" t="s">
        <v>587</v>
      </c>
      <c r="H472" s="364">
        <v>2</v>
      </c>
      <c r="I472" s="362"/>
      <c r="J472" s="364" t="s">
        <v>510</v>
      </c>
      <c r="K472" s="364">
        <v>2</v>
      </c>
      <c r="L472" s="364">
        <v>5</v>
      </c>
      <c r="M472" s="376">
        <v>9</v>
      </c>
    </row>
    <row r="473" spans="2:13" ht="13.5" thickBot="1" x14ac:dyDescent="0.25">
      <c r="B473" s="373">
        <v>33094</v>
      </c>
      <c r="C473" s="365" t="s">
        <v>516</v>
      </c>
      <c r="D473" s="394">
        <v>44627</v>
      </c>
      <c r="E473" s="365" t="s">
        <v>506</v>
      </c>
      <c r="F473" s="367">
        <v>2139</v>
      </c>
      <c r="G473" s="365" t="s">
        <v>587</v>
      </c>
      <c r="H473" s="367">
        <v>2</v>
      </c>
      <c r="I473" s="365"/>
      <c r="J473" s="367" t="s">
        <v>510</v>
      </c>
      <c r="K473" s="367">
        <v>3</v>
      </c>
      <c r="L473" s="367">
        <v>5</v>
      </c>
      <c r="M473" s="374">
        <v>10</v>
      </c>
    </row>
    <row r="474" spans="2:13" ht="13.5" thickBot="1" x14ac:dyDescent="0.25">
      <c r="B474" s="389">
        <v>33096</v>
      </c>
      <c r="C474" s="390" t="s">
        <v>614</v>
      </c>
      <c r="D474" s="398">
        <v>44810</v>
      </c>
      <c r="E474" s="390" t="s">
        <v>506</v>
      </c>
      <c r="F474" s="392">
        <v>420</v>
      </c>
      <c r="G474" s="390" t="s">
        <v>587</v>
      </c>
      <c r="H474" s="392">
        <v>2</v>
      </c>
      <c r="I474" s="390"/>
      <c r="J474" s="392" t="s">
        <v>510</v>
      </c>
      <c r="K474" s="392">
        <v>0</v>
      </c>
      <c r="L474" s="392">
        <v>1</v>
      </c>
      <c r="M474" s="393">
        <v>2</v>
      </c>
    </row>
    <row r="475" spans="2:13" ht="13.5" thickTop="1" x14ac:dyDescent="0.2">
      <c r="F475">
        <f>SUM(F1:F474)</f>
        <v>838314</v>
      </c>
    </row>
  </sheetData>
  <hyperlinks>
    <hyperlink ref="D1" r:id="rId1" display="http://www.pesiksenmaailma.fi/index.php/component/tilastot/?view=ottelu&amp;otteluid=7679"/>
    <hyperlink ref="D2" r:id="rId2" display="http://www.pesiksenmaailma.fi/index.php/component/tilastot/?view=ottelu&amp;otteluid=7707"/>
    <hyperlink ref="D3" r:id="rId3" display="http://www.pesiksenmaailma.fi/index.php/component/tilastot/?view=ottelu&amp;otteluid=7740"/>
    <hyperlink ref="D4" r:id="rId4" display="http://www.pesiksenmaailma.fi/index.php/component/tilastot/?view=ottelu&amp;otteluid=7811"/>
    <hyperlink ref="D5" r:id="rId5" display="http://www.pesiksenmaailma.fi/index.php/component/tilastot/?view=ottelu&amp;otteluid=7848"/>
    <hyperlink ref="D6" r:id="rId6" display="http://www.pesiksenmaailma.fi/index.php/component/tilastot/?view=ottelu&amp;otteluid=7913"/>
    <hyperlink ref="D7" r:id="rId7" display="http://www.pesiksenmaailma.fi/index.php/component/tilastot/?view=ottelu&amp;otteluid=7952"/>
    <hyperlink ref="D8" r:id="rId8" display="http://www.pesiksenmaailma.fi/index.php/component/tilastot/?view=ottelu&amp;otteluid=8024"/>
    <hyperlink ref="D9" r:id="rId9" display="http://www.pesiksenmaailma.fi/index.php/component/tilastot/?view=ottelu&amp;otteluid=8067"/>
    <hyperlink ref="D10" r:id="rId10" display="http://www.pesiksenmaailma.fi/index.php/component/tilastot/?view=ottelu&amp;otteluid=8107"/>
    <hyperlink ref="D11" r:id="rId11" display="http://www.pesiksenmaailma.fi/index.php/component/tilastot/?view=ottelu&amp;otteluid=8154"/>
    <hyperlink ref="D12" r:id="rId12" display="http://www.pesiksenmaailma.fi/index.php/component/tilastot/?view=ottelu&amp;otteluid=8157"/>
    <hyperlink ref="D13" r:id="rId13" display="http://www.pesiksenmaailma.fi/index.php/component/tilastot/?view=ottelu&amp;otteluid=8300"/>
    <hyperlink ref="D14" r:id="rId14" display="http://www.pesiksenmaailma.fi/index.php/component/tilastot/?view=ottelu&amp;otteluid=8375"/>
    <hyperlink ref="D15" r:id="rId15" display="http://www.pesiksenmaailma.fi/index.php/component/tilastot/?view=ottelu&amp;otteluid=8397"/>
    <hyperlink ref="D16" r:id="rId16" display="http://www.pesiksenmaailma.fi/index.php/component/tilastot/?view=ottelu&amp;otteluid=8462"/>
    <hyperlink ref="D17" r:id="rId17" display="http://www.pesiksenmaailma.fi/index.php/component/tilastot/?view=ottelu&amp;otteluid=8485"/>
    <hyperlink ref="D18" r:id="rId18" display="http://www.pesiksenmaailma.fi/index.php/component/tilastot/?view=ottelu&amp;otteluid=8552"/>
    <hyperlink ref="D19" r:id="rId19" display="http://www.pesiksenmaailma.fi/index.php/component/tilastot/?view=ottelu&amp;otteluid=8596"/>
    <hyperlink ref="D20" r:id="rId20" display="http://www.pesiksenmaailma.fi/index.php/component/tilastot/?view=ottelu&amp;otteluid=8627"/>
    <hyperlink ref="D21" r:id="rId21" display="http://www.pesiksenmaailma.fi/index.php/component/tilastot/?view=ottelu&amp;otteluid=8656"/>
    <hyperlink ref="D22" r:id="rId22" display="http://www.pesiksenmaailma.fi/index.php/component/tilastot/?view=ottelu&amp;otteluid=8707"/>
    <hyperlink ref="D23" r:id="rId23" display="http://www.pesiksenmaailma.fi/index.php/component/tilastot/?view=ottelu&amp;otteluid=8715"/>
    <hyperlink ref="D24" r:id="rId24" display="http://www.pesiksenmaailma.fi/index.php/component/tilastot/?view=ottelu&amp;otteluid=8724"/>
    <hyperlink ref="D33" r:id="rId25" display="http://www.pesiksenmaailma.fi/index.php/component/tilastot/?view=ottelu&amp;otteluid=6052"/>
    <hyperlink ref="D34" r:id="rId26" display="http://www.pesiksenmaailma.fi/index.php/component/tilastot/?view=ottelu&amp;otteluid=6057"/>
    <hyperlink ref="D35" r:id="rId27" display="http://www.pesiksenmaailma.fi/index.php/component/tilastot/?view=ottelu&amp;otteluid=6063"/>
    <hyperlink ref="D36" r:id="rId28" display="http://www.pesiksenmaailma.fi/index.php/component/tilastot/?view=ottelu&amp;otteluid=6202"/>
    <hyperlink ref="D37" r:id="rId29" display="http://www.pesiksenmaailma.fi/index.php/component/tilastot/?view=ottelu&amp;otteluid=6205"/>
    <hyperlink ref="D38" r:id="rId30" display="http://www.pesiksenmaailma.fi/index.php/component/tilastot/?view=ottelu&amp;otteluid=6340"/>
    <hyperlink ref="D39" r:id="rId31" display="http://www.pesiksenmaailma.fi/index.php/component/tilastot/?view=ottelu&amp;otteluid=6362"/>
    <hyperlink ref="D40" r:id="rId32" display="http://www.pesiksenmaailma.fi/index.php/component/tilastot/?view=ottelu&amp;otteluid=6375"/>
    <hyperlink ref="D41" r:id="rId33" display="http://www.pesiksenmaailma.fi/index.php/component/tilastot/?view=ottelu&amp;otteluid=6504"/>
    <hyperlink ref="D42" r:id="rId34" display="http://www.pesiksenmaailma.fi/index.php/component/tilastot/?view=ottelu&amp;otteluid=6507"/>
    <hyperlink ref="D43" r:id="rId35" display="http://www.pesiksenmaailma.fi/index.php/component/tilastot/?view=ottelu&amp;otteluid=6514"/>
    <hyperlink ref="D44" r:id="rId36" display="http://www.pesiksenmaailma.fi/index.php/component/tilastot/?view=ottelu&amp;otteluid=6601"/>
    <hyperlink ref="D45" r:id="rId37" display="http://www.pesiksenmaailma.fi/index.php/component/tilastot/?view=ottelu&amp;otteluid=6650"/>
    <hyperlink ref="D46" r:id="rId38" display="http://www.pesiksenmaailma.fi/index.php/component/tilastot/?view=ottelu&amp;otteluid=6667"/>
    <hyperlink ref="D47" r:id="rId39" display="http://www.pesiksenmaailma.fi/index.php/component/tilastot/?view=ottelu&amp;otteluid=6698"/>
    <hyperlink ref="D48" r:id="rId40" display="http://www.pesiksenmaailma.fi/index.php/component/tilastot/?view=ottelu&amp;otteluid=6704"/>
    <hyperlink ref="D49" r:id="rId41" display="http://www.pesiksenmaailma.fi/index.php/component/tilastot/?view=ottelu&amp;otteluid=6781"/>
    <hyperlink ref="D50" r:id="rId42" display="http://www.pesiksenmaailma.fi/index.php/component/tilastot/?view=ottelu&amp;otteluid=6812"/>
    <hyperlink ref="D51" r:id="rId43" display="http://www.pesiksenmaailma.fi/index.php/component/tilastot/?view=ottelu&amp;otteluid=6903"/>
    <hyperlink ref="D52" r:id="rId44" display="http://www.pesiksenmaailma.fi/index.php/component/tilastot/?view=ottelu&amp;otteluid=6927"/>
    <hyperlink ref="D53" r:id="rId45" display="http://www.pesiksenmaailma.fi/index.php/component/tilastot/?view=ottelu&amp;otteluid=6936"/>
    <hyperlink ref="D54" r:id="rId46" display="http://www.pesiksenmaailma.fi/index.php/component/tilastot/?view=ottelu&amp;otteluid=7067"/>
    <hyperlink ref="D55" r:id="rId47" display="http://www.pesiksenmaailma.fi/index.php/component/tilastot/?view=ottelu&amp;otteluid=7072"/>
    <hyperlink ref="D56" r:id="rId48" display="http://www.pesiksenmaailma.fi/index.php/component/tilastot/?view=ottelu&amp;otteluid=7211"/>
    <hyperlink ref="D57" r:id="rId49" display="http://www.pesiksenmaailma.fi/index.php/component/tilastot/?view=ottelu&amp;otteluid=7238"/>
    <hyperlink ref="D58" r:id="rId50" display="http://www.pesiksenmaailma.fi/index.php/component/tilastot/?view=ottelu&amp;otteluid=7333"/>
    <hyperlink ref="D59" r:id="rId51" display="http://www.pesiksenmaailma.fi/index.php/component/tilastot/?view=ottelu&amp;otteluid=7374"/>
    <hyperlink ref="D60" r:id="rId52" display="http://www.pesiksenmaailma.fi/index.php/component/tilastot/?view=ottelu&amp;otteluid=7418"/>
    <hyperlink ref="D61" r:id="rId53" display="http://www.pesiksenmaailma.fi/index.php/component/tilastot/?view=ottelu&amp;otteluid=7425"/>
    <hyperlink ref="D67" r:id="rId54" display="http://www.pesiksenmaailma.fi/index.php/component/tilastot/?view=ottelu&amp;otteluid=4392"/>
    <hyperlink ref="D68" r:id="rId55" display="http://www.pesiksenmaailma.fi/index.php/component/tilastot/?view=ottelu&amp;otteluid=4476"/>
    <hyperlink ref="D69" r:id="rId56" display="http://www.pesiksenmaailma.fi/index.php/component/tilastot/?view=ottelu&amp;otteluid=4573"/>
    <hyperlink ref="D70" r:id="rId57" display="http://www.pesiksenmaailma.fi/index.php/component/tilastot/?view=ottelu&amp;otteluid=4619"/>
    <hyperlink ref="D71" r:id="rId58" display="http://www.pesiksenmaailma.fi/index.php/component/tilastot/?view=ottelu&amp;otteluid=4666"/>
    <hyperlink ref="D72" r:id="rId59" display="http://www.pesiksenmaailma.fi/index.php/component/tilastot/?view=ottelu&amp;otteluid=4709"/>
    <hyperlink ref="D73" r:id="rId60" display="http://www.pesiksenmaailma.fi/index.php/component/tilastot/?view=ottelu&amp;otteluid=4791"/>
    <hyperlink ref="D74" r:id="rId61" display="http://www.pesiksenmaailma.fi/index.php/component/tilastot/?view=ottelu&amp;otteluid=4898"/>
    <hyperlink ref="D75" r:id="rId62" display="http://www.pesiksenmaailma.fi/index.php/component/tilastot/?view=ottelu&amp;otteluid=4904"/>
    <hyperlink ref="D76" r:id="rId63" display="http://www.pesiksenmaailma.fi/index.php/component/tilastot/?view=ottelu&amp;otteluid=4953"/>
    <hyperlink ref="D77" r:id="rId64" display="http://www.pesiksenmaailma.fi/index.php/component/tilastot/?view=ottelu&amp;otteluid=4958"/>
    <hyperlink ref="D78" r:id="rId65" display="http://www.pesiksenmaailma.fi/index.php/component/tilastot/?view=ottelu&amp;otteluid=5127"/>
    <hyperlink ref="D79" r:id="rId66" display="http://www.pesiksenmaailma.fi/index.php/component/tilastot/?view=ottelu&amp;otteluid=5134"/>
    <hyperlink ref="D80" r:id="rId67" display="http://www.pesiksenmaailma.fi/index.php/component/tilastot/?view=ottelu&amp;otteluid=5174"/>
    <hyperlink ref="D81" r:id="rId68" display="http://www.pesiksenmaailma.fi/index.php/component/tilastot/?view=ottelu&amp;otteluid=5181"/>
    <hyperlink ref="D82" r:id="rId69" display="http://www.pesiksenmaailma.fi/index.php/component/tilastot/?view=ottelu&amp;otteluid=5262"/>
    <hyperlink ref="D83" r:id="rId70" display="http://www.pesiksenmaailma.fi/index.php/component/tilastot/?view=ottelu&amp;otteluid=5267"/>
    <hyperlink ref="D84" r:id="rId71" display="http://www.pesiksenmaailma.fi/index.php/component/tilastot/?view=ottelu&amp;otteluid=5274"/>
    <hyperlink ref="D85" r:id="rId72" display="http://www.pesiksenmaailma.fi/index.php/component/tilastot/?view=ottelu&amp;otteluid=5283"/>
    <hyperlink ref="D86" r:id="rId73" display="http://www.pesiksenmaailma.fi/index.php/component/tilastot/?view=ottelu&amp;otteluid=5431"/>
    <hyperlink ref="D87" r:id="rId74" display="http://www.pesiksenmaailma.fi/index.php/component/tilastot/?view=ottelu&amp;otteluid=5562"/>
    <hyperlink ref="D88" r:id="rId75" display="http://www.pesiksenmaailma.fi/index.php/component/tilastot/?view=ottelu&amp;otteluid=5652"/>
    <hyperlink ref="D89" r:id="rId76" display="http://www.pesiksenmaailma.fi/index.php/component/tilastot/?view=ottelu&amp;otteluid=5659"/>
    <hyperlink ref="D90" r:id="rId77" display="http://www.pesiksenmaailma.fi/index.php/component/tilastot/?view=ottelu&amp;otteluid=5778"/>
    <hyperlink ref="D91" r:id="rId78" display="http://www.pesiksenmaailma.fi/index.php/component/tilastot/?view=ottelu&amp;otteluid=5826"/>
    <hyperlink ref="D92" r:id="rId79" display="http://www.pesiksenmaailma.fi/index.php/component/tilastot/?view=ottelu&amp;otteluid=5832"/>
    <hyperlink ref="D99" r:id="rId80" display="http://www.pesiksenmaailma.fi/index.php/component/tilastot/?view=ottelu&amp;otteluid=3527"/>
    <hyperlink ref="D100" r:id="rId81" display="http://www.pesiksenmaailma.fi/index.php/component/tilastot/?view=ottelu&amp;otteluid=3551"/>
    <hyperlink ref="D101" r:id="rId82" display="http://www.pesiksenmaailma.fi/index.php/component/tilastot/?view=ottelu&amp;otteluid=3552"/>
    <hyperlink ref="D102" r:id="rId83" display="http://www.pesiksenmaailma.fi/index.php/component/tilastot/?view=ottelu&amp;otteluid=3562"/>
    <hyperlink ref="D103" r:id="rId84" display="http://www.pesiksenmaailma.fi/index.php/component/tilastot/?view=ottelu&amp;otteluid=3565"/>
    <hyperlink ref="D104" r:id="rId85" display="http://www.pesiksenmaailma.fi/index.php/component/tilastot/?view=ottelu&amp;otteluid=3609"/>
    <hyperlink ref="D105" r:id="rId86" display="http://www.pesiksenmaailma.fi/index.php/component/tilastot/?view=ottelu&amp;otteluid=3622"/>
    <hyperlink ref="D106" r:id="rId87" display="http://www.pesiksenmaailma.fi/index.php/component/tilastot/?view=ottelu&amp;otteluid=3631"/>
    <hyperlink ref="D107" r:id="rId88" display="http://www.pesiksenmaailma.fi/index.php/component/tilastot/?view=ottelu&amp;otteluid=3633"/>
    <hyperlink ref="D108" r:id="rId89" display="http://www.pesiksenmaailma.fi/index.php/component/tilastot/?view=ottelu&amp;otteluid=3754"/>
    <hyperlink ref="D109" r:id="rId90" display="http://www.pesiksenmaailma.fi/index.php/component/tilastot/?view=ottelu&amp;otteluid=3768"/>
    <hyperlink ref="D110" r:id="rId91" display="http://www.pesiksenmaailma.fi/index.php/component/tilastot/?view=ottelu&amp;otteluid=3770"/>
    <hyperlink ref="D111" r:id="rId92" display="http://www.pesiksenmaailma.fi/index.php/component/tilastot/?view=ottelu&amp;otteluid=3778"/>
    <hyperlink ref="D112" r:id="rId93" display="http://www.pesiksenmaailma.fi/index.php/component/tilastot/?view=ottelu&amp;otteluid=3784"/>
    <hyperlink ref="D113" r:id="rId94" display="http://www.pesiksenmaailma.fi/index.php/component/tilastot/?view=ottelu&amp;otteluid=3790"/>
    <hyperlink ref="D114" r:id="rId95" display="http://www.pesiksenmaailma.fi/index.php/component/tilastot/?view=ottelu&amp;otteluid=3793"/>
    <hyperlink ref="D115" r:id="rId96" display="http://www.pesiksenmaailma.fi/index.php/component/tilastot/?view=ottelu&amp;otteluid=3796"/>
    <hyperlink ref="D116" r:id="rId97" display="http://www.pesiksenmaailma.fi/index.php/component/tilastot/?view=ottelu&amp;otteluid=3807"/>
    <hyperlink ref="D117" r:id="rId98" display="http://www.pesiksenmaailma.fi/index.php/component/tilastot/?view=ottelu&amp;otteluid=3812"/>
    <hyperlink ref="D118" r:id="rId99" display="http://www.pesiksenmaailma.fi/index.php/component/tilastot/?view=ottelu&amp;otteluid=3824"/>
    <hyperlink ref="D119" r:id="rId100" display="http://www.pesiksenmaailma.fi/index.php/component/tilastot/?view=ottelu&amp;otteluid=3830"/>
    <hyperlink ref="D120" r:id="rId101" display="http://www.pesiksenmaailma.fi/index.php/component/tilastot/?view=ottelu&amp;otteluid=3831"/>
    <hyperlink ref="D121" r:id="rId102" display="http://www.pesiksenmaailma.fi/index.php/component/tilastot/?view=ottelu&amp;otteluid=3840"/>
    <hyperlink ref="D122" r:id="rId103" display="http://www.pesiksenmaailma.fi/index.php/component/tilastot/?view=ottelu&amp;otteluid=3846"/>
    <hyperlink ref="D123" r:id="rId104" display="http://www.pesiksenmaailma.fi/index.php/component/tilastot/?view=ottelu&amp;otteluid=3856"/>
    <hyperlink ref="D124" r:id="rId105" display="http://www.pesiksenmaailma.fi/index.php/component/tilastot/?view=ottelu&amp;otteluid=3862"/>
    <hyperlink ref="D125" r:id="rId106" display="http://www.pesiksenmaailma.fi/index.php/component/tilastot/?view=ottelu&amp;otteluid=3870"/>
    <hyperlink ref="D126" r:id="rId107" display="http://www.pesiksenmaailma.fi/index.php/component/tilastot/?view=ottelu&amp;otteluid=3874"/>
    <hyperlink ref="D134" r:id="rId108" display="http://www.pesiksenmaailma.fi/index.php/component/tilastot/?view=ottelu&amp;otteluid=3007"/>
    <hyperlink ref="D135" r:id="rId109" display="http://www.pesiksenmaailma.fi/index.php/component/tilastot/?view=ottelu&amp;otteluid=3017"/>
    <hyperlink ref="D136" r:id="rId110" display="http://www.pesiksenmaailma.fi/index.php/component/tilastot/?view=ottelu&amp;otteluid=3021"/>
    <hyperlink ref="D137" r:id="rId111" display="http://www.pesiksenmaailma.fi/index.php/component/tilastot/?view=ottelu&amp;otteluid=3032"/>
    <hyperlink ref="D138" r:id="rId112" display="http://www.pesiksenmaailma.fi/index.php/component/tilastot/?view=ottelu&amp;otteluid=3048"/>
    <hyperlink ref="D139" r:id="rId113" display="http://www.pesiksenmaailma.fi/index.php/component/tilastot/?view=ottelu&amp;otteluid=3059"/>
    <hyperlink ref="D140" r:id="rId114" display="http://www.pesiksenmaailma.fi/index.php/component/tilastot/?view=ottelu&amp;otteluid=3076"/>
    <hyperlink ref="D141" r:id="rId115" display="http://www.pesiksenmaailma.fi/index.php/component/tilastot/?view=ottelu&amp;otteluid=3091"/>
    <hyperlink ref="D142" r:id="rId116" display="http://www.pesiksenmaailma.fi/index.php/component/tilastot/?view=ottelu&amp;otteluid=3103"/>
    <hyperlink ref="D143" r:id="rId117" display="http://www.pesiksenmaailma.fi/index.php/component/tilastot/?view=ottelu&amp;otteluid=3109"/>
    <hyperlink ref="D144" r:id="rId118" display="http://www.pesiksenmaailma.fi/index.php/component/tilastot/?view=ottelu&amp;otteluid=3119"/>
    <hyperlink ref="D145" r:id="rId119" display="http://www.pesiksenmaailma.fi/index.php/component/tilastot/?view=ottelu&amp;otteluid=3134"/>
    <hyperlink ref="D146" r:id="rId120" display="http://www.pesiksenmaailma.fi/index.php/component/tilastot/?view=ottelu&amp;otteluid=3137"/>
    <hyperlink ref="D147" r:id="rId121" display="http://www.pesiksenmaailma.fi/index.php/component/tilastot/?view=ottelu&amp;otteluid=3162"/>
    <hyperlink ref="D148" r:id="rId122" display="http://www.pesiksenmaailma.fi/index.php/component/tilastot/?view=ottelu&amp;otteluid=3169"/>
    <hyperlink ref="D149" r:id="rId123" display="http://www.pesiksenmaailma.fi/index.php/component/tilastot/?view=ottelu&amp;otteluid=3178"/>
    <hyperlink ref="D150" r:id="rId124" display="http://www.pesiksenmaailma.fi/index.php/component/tilastot/?view=ottelu&amp;otteluid=3251"/>
    <hyperlink ref="D151" r:id="rId125" display="http://www.pesiksenmaailma.fi/index.php/component/tilastot/?view=ottelu&amp;otteluid=3258"/>
    <hyperlink ref="D158" r:id="rId126" display="http://www.pesiksenmaailma.fi/index.php/component/tilastot/?view=ottelu&amp;otteluid=2666"/>
    <hyperlink ref="D159" r:id="rId127" display="http://www.pesiksenmaailma.fi/index.php/component/tilastot/?view=ottelu&amp;otteluid=2678"/>
    <hyperlink ref="D160" r:id="rId128" display="http://www.pesiksenmaailma.fi/index.php/component/tilastot/?view=ottelu&amp;otteluid=2680"/>
    <hyperlink ref="D161" r:id="rId129" display="http://www.pesiksenmaailma.fi/index.php/component/tilastot/?view=ottelu&amp;otteluid=2696"/>
    <hyperlink ref="D162" r:id="rId130" display="http://www.pesiksenmaailma.fi/index.php/component/tilastot/?view=ottelu&amp;otteluid=2705"/>
    <hyperlink ref="D163" r:id="rId131" display="http://www.pesiksenmaailma.fi/index.php/component/tilastot/?view=ottelu&amp;otteluid=2720"/>
    <hyperlink ref="D164" r:id="rId132" display="http://www.pesiksenmaailma.fi/index.php/component/tilastot/?view=ottelu&amp;otteluid=2740"/>
    <hyperlink ref="D165" r:id="rId133" display="http://www.pesiksenmaailma.fi/index.php/component/tilastot/?view=ottelu&amp;otteluid=2746"/>
    <hyperlink ref="D166" r:id="rId134" display="http://www.pesiksenmaailma.fi/index.php/component/tilastot/?view=ottelu&amp;otteluid=2761"/>
    <hyperlink ref="D167" r:id="rId135" display="http://www.pesiksenmaailma.fi/index.php/component/tilastot/?view=ottelu&amp;otteluid=2774"/>
    <hyperlink ref="D168" r:id="rId136" display="http://www.pesiksenmaailma.fi/index.php/component/tilastot/?view=ottelu&amp;otteluid=2786"/>
    <hyperlink ref="D169" r:id="rId137" display="http://www.pesiksenmaailma.fi/index.php/component/tilastot/?view=ottelu&amp;otteluid=2797"/>
    <hyperlink ref="D170" r:id="rId138" display="http://www.pesiksenmaailma.fi/index.php/component/tilastot/?view=ottelu&amp;otteluid=2804"/>
    <hyperlink ref="D171" r:id="rId139" display="http://www.pesiksenmaailma.fi/index.php/component/tilastot/?view=ottelu&amp;otteluid=2820"/>
    <hyperlink ref="D172" r:id="rId140" display="http://www.pesiksenmaailma.fi/index.php/component/tilastot/?view=ottelu&amp;otteluid=2846"/>
    <hyperlink ref="D173" r:id="rId141" display="http://www.pesiksenmaailma.fi/index.php/component/tilastot/?view=ottelu&amp;otteluid=2866"/>
    <hyperlink ref="D174" r:id="rId142" display="http://www.pesiksenmaailma.fi/index.php/component/tilastot/?view=ottelu&amp;otteluid=2876"/>
    <hyperlink ref="D175" r:id="rId143" display="http://www.pesiksenmaailma.fi/index.php/component/tilastot/?view=ottelu&amp;otteluid=2893"/>
    <hyperlink ref="D176" r:id="rId144" display="http://www.pesiksenmaailma.fi/index.php/component/tilastot/?view=ottelu&amp;otteluid=2907"/>
    <hyperlink ref="D177" r:id="rId145" display="http://www.pesiksenmaailma.fi/index.php/component/tilastot/?view=ottelu&amp;otteluid=2912"/>
    <hyperlink ref="D178" r:id="rId146" display="http://www.pesiksenmaailma.fi/index.php/component/tilastot/?view=ottelu&amp;otteluid=2925"/>
    <hyperlink ref="D179" r:id="rId147" display="http://www.pesiksenmaailma.fi/index.php/component/tilastot/?view=ottelu&amp;otteluid=2944"/>
    <hyperlink ref="D180" r:id="rId148" display="http://www.pesiksenmaailma.fi/index.php/component/tilastot/?view=ottelu&amp;otteluid=2953"/>
    <hyperlink ref="D181" r:id="rId149" display="http://www.pesiksenmaailma.fi/index.php/component/tilastot/?view=ottelu&amp;otteluid=2960"/>
    <hyperlink ref="D182" r:id="rId150" display="http://www.pesiksenmaailma.fi/index.php/component/tilastot/?view=ottelu&amp;otteluid=2987"/>
    <hyperlink ref="D183" r:id="rId151" display="http://www.pesiksenmaailma.fi/index.php/component/tilastot/?view=ottelu&amp;otteluid=2993"/>
    <hyperlink ref="D184" r:id="rId152" display="http://www.pesiksenmaailma.fi/index.php/component/tilastot/?view=ottelu&amp;otteluid=2998"/>
    <hyperlink ref="D185" r:id="rId153" display="http://www.pesiksenmaailma.fi/index.php/component/tilastot/?view=ottelu&amp;otteluid=3000"/>
    <hyperlink ref="D194" r:id="rId154" display="http://www.pesiksenmaailma.fi/index.php/component/tilastot/?view=ottelu&amp;otteluid=2319"/>
    <hyperlink ref="D195" r:id="rId155" display="http://www.pesiksenmaailma.fi/index.php/component/tilastot/?view=ottelu&amp;otteluid=2328"/>
    <hyperlink ref="D196" r:id="rId156" display="http://www.pesiksenmaailma.fi/index.php/component/tilastot/?view=ottelu&amp;otteluid=2351"/>
    <hyperlink ref="D197" r:id="rId157" display="http://www.pesiksenmaailma.fi/index.php/component/tilastot/?view=ottelu&amp;otteluid=2363"/>
    <hyperlink ref="D198" r:id="rId158" display="http://www.pesiksenmaailma.fi/index.php/component/tilastot/?view=ottelu&amp;otteluid=2379"/>
    <hyperlink ref="D199" r:id="rId159" display="http://www.pesiksenmaailma.fi/index.php/component/tilastot/?view=ottelu&amp;otteluid=2396"/>
    <hyperlink ref="D200" r:id="rId160" display="http://www.pesiksenmaailma.fi/index.php/component/tilastot/?view=ottelu&amp;otteluid=2406"/>
    <hyperlink ref="D201" r:id="rId161" display="http://www.pesiksenmaailma.fi/index.php/component/tilastot/?view=ottelu&amp;otteluid=2420"/>
    <hyperlink ref="D202" r:id="rId162" display="http://www.pesiksenmaailma.fi/index.php/component/tilastot/?view=ottelu&amp;otteluid=2426"/>
    <hyperlink ref="D203" r:id="rId163" display="http://www.pesiksenmaailma.fi/index.php/component/tilastot/?view=ottelu&amp;otteluid=2441"/>
    <hyperlink ref="D204" r:id="rId164" display="http://www.pesiksenmaailma.fi/index.php/component/tilastot/?view=ottelu&amp;otteluid=2449"/>
    <hyperlink ref="D205" r:id="rId165" display="http://www.pesiksenmaailma.fi/index.php/component/tilastot/?view=ottelu&amp;otteluid=2465"/>
    <hyperlink ref="D206" r:id="rId166" display="http://www.pesiksenmaailma.fi/index.php/component/tilastot/?view=ottelu&amp;otteluid=2483"/>
    <hyperlink ref="D207" r:id="rId167" display="http://www.pesiksenmaailma.fi/index.php/component/tilastot/?view=ottelu&amp;otteluid=2492"/>
    <hyperlink ref="D208" r:id="rId168" display="http://www.pesiksenmaailma.fi/index.php/component/tilastot/?view=ottelu&amp;otteluid=2505"/>
    <hyperlink ref="D209" r:id="rId169" display="http://www.pesiksenmaailma.fi/index.php/component/tilastot/?view=ottelu&amp;otteluid=2516"/>
    <hyperlink ref="D210" r:id="rId170" display="http://www.pesiksenmaailma.fi/index.php/component/tilastot/?view=ottelu&amp;otteluid=2531"/>
    <hyperlink ref="D211" r:id="rId171" display="http://www.pesiksenmaailma.fi/index.php/component/tilastot/?view=ottelu&amp;otteluid=2552"/>
    <hyperlink ref="D212" r:id="rId172" display="http://www.pesiksenmaailma.fi/index.php/component/tilastot/?view=ottelu&amp;otteluid=2572"/>
    <hyperlink ref="D213" r:id="rId173" display="http://www.pesiksenmaailma.fi/index.php/component/tilastot/?view=ottelu&amp;otteluid=2578"/>
    <hyperlink ref="D214" r:id="rId174" display="http://www.pesiksenmaailma.fi/index.php/component/tilastot/?view=ottelu&amp;otteluid=2585"/>
    <hyperlink ref="D215" r:id="rId175" display="http://www.pesiksenmaailma.fi/index.php/component/tilastot/?view=ottelu&amp;otteluid=2596"/>
    <hyperlink ref="D216" r:id="rId176" display="http://www.pesiksenmaailma.fi/index.php/component/tilastot/?view=ottelu&amp;otteluid=2605"/>
    <hyperlink ref="D217" r:id="rId177" display="http://www.pesiksenmaailma.fi/index.php/component/tilastot/?view=ottelu&amp;otteluid=2613"/>
    <hyperlink ref="D218" r:id="rId178" display="http://www.pesiksenmaailma.fi/index.php/component/tilastot/?view=ottelu&amp;otteluid=2624"/>
    <hyperlink ref="D219" r:id="rId179" display="http://www.pesiksenmaailma.fi/index.php/component/tilastot/?view=ottelu&amp;otteluid=2645"/>
    <hyperlink ref="D220" r:id="rId180" display="http://www.pesiksenmaailma.fi/index.php/component/tilastot/?view=ottelu&amp;otteluid=2656"/>
    <hyperlink ref="D221" r:id="rId181" display="http://www.pesiksenmaailma.fi/index.php/component/tilastot/?view=ottelu&amp;otteluid=2663"/>
    <hyperlink ref="D230" r:id="rId182" display="http://www.pesiksenmaailma.fi/index.php/component/tilastot/?view=ottelu&amp;otteluid=1964"/>
    <hyperlink ref="D231" r:id="rId183" display="http://www.pesiksenmaailma.fi/index.php/component/tilastot/?view=ottelu&amp;otteluid=1977"/>
    <hyperlink ref="D232" r:id="rId184" display="http://www.pesiksenmaailma.fi/index.php/component/tilastot/?view=ottelu&amp;otteluid=1979"/>
    <hyperlink ref="D233" r:id="rId185" display="http://www.pesiksenmaailma.fi/index.php/component/tilastot/?view=ottelu&amp;otteluid=1999"/>
    <hyperlink ref="D234" r:id="rId186" display="http://www.pesiksenmaailma.fi/index.php/component/tilastot/?view=ottelu&amp;otteluid=2015"/>
    <hyperlink ref="D235" r:id="rId187" display="http://www.pesiksenmaailma.fi/index.php/component/tilastot/?view=ottelu&amp;otteluid=2028"/>
    <hyperlink ref="D236" r:id="rId188" display="http://www.pesiksenmaailma.fi/index.php/component/tilastot/?view=ottelu&amp;otteluid=2041"/>
    <hyperlink ref="D237" r:id="rId189" display="http://www.pesiksenmaailma.fi/index.php/component/tilastot/?view=ottelu&amp;otteluid=2048"/>
    <hyperlink ref="D238" r:id="rId190" display="http://www.pesiksenmaailma.fi/index.php/component/tilastot/?view=ottelu&amp;otteluid=2067"/>
    <hyperlink ref="D239" r:id="rId191" display="http://www.pesiksenmaailma.fi/index.php/component/tilastot/?view=ottelu&amp;otteluid=2083"/>
    <hyperlink ref="D240" r:id="rId192" display="http://www.pesiksenmaailma.fi/index.php/component/tilastot/?view=ottelu&amp;otteluid=2088"/>
    <hyperlink ref="D241" r:id="rId193" display="http://www.pesiksenmaailma.fi/index.php/component/tilastot/?view=ottelu&amp;otteluid=2099"/>
    <hyperlink ref="D242" r:id="rId194" display="http://www.pesiksenmaailma.fi/index.php/component/tilastot/?view=ottelu&amp;otteluid=2138"/>
    <hyperlink ref="D243" r:id="rId195" display="http://www.pesiksenmaailma.fi/index.php/component/tilastot/?view=ottelu&amp;otteluid=2141"/>
    <hyperlink ref="D244" r:id="rId196" display="http://www.pesiksenmaailma.fi/index.php/component/tilastot/?view=ottelu&amp;otteluid=2149"/>
    <hyperlink ref="D245" r:id="rId197" display="http://www.pesiksenmaailma.fi/index.php/component/tilastot/?view=ottelu&amp;otteluid=2169"/>
    <hyperlink ref="D246" r:id="rId198" display="http://www.pesiksenmaailma.fi/index.php/component/tilastot/?view=ottelu&amp;otteluid=2177"/>
    <hyperlink ref="D247" r:id="rId199" display="http://www.pesiksenmaailma.fi/index.php/component/tilastot/?view=ottelu&amp;otteluid=2193"/>
    <hyperlink ref="D248" r:id="rId200" display="http://www.pesiksenmaailma.fi/index.php/component/tilastot/?view=ottelu&amp;otteluid=2201"/>
    <hyperlink ref="D249" r:id="rId201" display="http://www.pesiksenmaailma.fi/index.php/component/tilastot/?view=ottelu&amp;otteluid=2216"/>
    <hyperlink ref="D250" r:id="rId202" display="http://www.pesiksenmaailma.fi/index.php/component/tilastot/?view=ottelu&amp;otteluid=2234"/>
    <hyperlink ref="D251" r:id="rId203" display="http://www.pesiksenmaailma.fi/index.php/component/tilastot/?view=ottelu&amp;otteluid=2245"/>
    <hyperlink ref="D252" r:id="rId204" display="http://www.pesiksenmaailma.fi/index.php/component/tilastot/?view=ottelu&amp;otteluid=2259"/>
    <hyperlink ref="D253" r:id="rId205" display="http://www.pesiksenmaailma.fi/index.php/component/tilastot/?view=ottelu&amp;otteluid=2274"/>
    <hyperlink ref="D254" r:id="rId206" display="http://www.pesiksenmaailma.fi/index.php/component/tilastot/?view=ottelu&amp;otteluid=2283"/>
    <hyperlink ref="D255" r:id="rId207" display="http://www.pesiksenmaailma.fi/index.php/component/tilastot/?view=ottelu&amp;otteluid=2295"/>
    <hyperlink ref="D256" r:id="rId208" display="http://www.pesiksenmaailma.fi/index.php/component/tilastot/?view=ottelu&amp;otteluid=2299"/>
    <hyperlink ref="D257" r:id="rId209" display="http://www.pesiksenmaailma.fi/index.php/component/tilastot/?view=ottelu&amp;otteluid=2309"/>
    <hyperlink ref="D266" r:id="rId210" display="http://www.pesiksenmaailma.fi/index.php/component/tilastot/?view=ottelu&amp;otteluid=1639"/>
    <hyperlink ref="D267" r:id="rId211" display="http://www.pesiksenmaailma.fi/index.php/component/tilastot/?view=ottelu&amp;otteluid=1642"/>
    <hyperlink ref="D268" r:id="rId212" display="http://www.pesiksenmaailma.fi/index.php/component/tilastot/?view=ottelu&amp;otteluid=1655"/>
    <hyperlink ref="D269" r:id="rId213" display="http://www.pesiksenmaailma.fi/index.php/component/tilastot/?view=ottelu&amp;otteluid=1676"/>
    <hyperlink ref="D270" r:id="rId214" display="http://www.pesiksenmaailma.fi/index.php/component/tilastot/?view=ottelu&amp;otteluid=1684"/>
    <hyperlink ref="D271" r:id="rId215" display="http://www.pesiksenmaailma.fi/index.php/component/tilastot/?view=ottelu&amp;otteluid=1694"/>
    <hyperlink ref="D272" r:id="rId216" display="http://www.pesiksenmaailma.fi/index.php/component/tilastot/?view=ottelu&amp;otteluid=1705"/>
    <hyperlink ref="D273" r:id="rId217" display="http://www.pesiksenmaailma.fi/index.php/component/tilastot/?view=ottelu&amp;otteluid=1720"/>
    <hyperlink ref="D274" r:id="rId218" display="http://www.pesiksenmaailma.fi/index.php/component/tilastot/?view=ottelu&amp;otteluid=1733"/>
    <hyperlink ref="D275" r:id="rId219" display="http://www.pesiksenmaailma.fi/index.php/component/tilastot/?view=ottelu&amp;otteluid=1742"/>
    <hyperlink ref="D276" r:id="rId220" display="http://www.pesiksenmaailma.fi/index.php/component/tilastot/?view=ottelu&amp;otteluid=1753"/>
    <hyperlink ref="D277" r:id="rId221" display="http://www.pesiksenmaailma.fi/index.php/component/tilastot/?view=ottelu&amp;otteluid=1764"/>
    <hyperlink ref="D278" r:id="rId222" display="http://www.pesiksenmaailma.fi/index.php/component/tilastot/?view=ottelu&amp;otteluid=1781"/>
    <hyperlink ref="D279" r:id="rId223" display="http://www.pesiksenmaailma.fi/index.php/component/tilastot/?view=ottelu&amp;otteluid=1796"/>
    <hyperlink ref="D280" r:id="rId224" display="http://www.pesiksenmaailma.fi/index.php/component/tilastot/?view=ottelu&amp;otteluid=1799"/>
    <hyperlink ref="D281" r:id="rId225" display="http://www.pesiksenmaailma.fi/index.php/component/tilastot/?view=ottelu&amp;otteluid=1809"/>
    <hyperlink ref="D282" r:id="rId226" display="http://www.pesiksenmaailma.fi/index.php/component/tilastot/?view=ottelu&amp;otteluid=1834"/>
    <hyperlink ref="D283" r:id="rId227" display="http://www.pesiksenmaailma.fi/index.php/component/tilastot/?view=ottelu&amp;otteluid=1845"/>
    <hyperlink ref="D284" r:id="rId228" display="http://www.pesiksenmaailma.fi/index.php/component/tilastot/?view=ottelu&amp;otteluid=1855"/>
    <hyperlink ref="D285" r:id="rId229" display="http://www.pesiksenmaailma.fi/index.php/component/tilastot/?view=ottelu&amp;otteluid=1865"/>
    <hyperlink ref="D286" r:id="rId230" display="http://www.pesiksenmaailma.fi/index.php/component/tilastot/?view=ottelu&amp;otteluid=1882"/>
    <hyperlink ref="D287" r:id="rId231" display="http://www.pesiksenmaailma.fi/index.php/component/tilastot/?view=ottelu&amp;otteluid=1891"/>
    <hyperlink ref="D288" r:id="rId232" display="http://www.pesiksenmaailma.fi/index.php/component/tilastot/?view=ottelu&amp;otteluid=1899"/>
    <hyperlink ref="D289" r:id="rId233" display="http://www.pesiksenmaailma.fi/index.php/component/tilastot/?view=ottelu&amp;otteluid=1907"/>
    <hyperlink ref="D290" r:id="rId234" display="http://www.pesiksenmaailma.fi/index.php/component/tilastot/?view=ottelu&amp;otteluid=1923"/>
    <hyperlink ref="D291" r:id="rId235" display="http://www.pesiksenmaailma.fi/index.php/component/tilastot/?view=ottelu&amp;otteluid=1926"/>
    <hyperlink ref="D292" r:id="rId236" display="http://www.pesiksenmaailma.fi/index.php/component/tilastot/?view=ottelu&amp;otteluid=1937"/>
    <hyperlink ref="D293" r:id="rId237" display="http://www.pesiksenmaailma.fi/index.php/component/tilastot/?view=ottelu&amp;otteluid=1944"/>
    <hyperlink ref="D294" r:id="rId238" display="http://www.pesiksenmaailma.fi/index.php/component/tilastot/?view=ottelu&amp;otteluid=1962"/>
    <hyperlink ref="D303" r:id="rId239" display="http://www.pesiksenmaailma.fi/index.php/component/tilastot/?view=ottelu&amp;otteluid=1293"/>
    <hyperlink ref="D304" r:id="rId240" display="http://www.pesiksenmaailma.fi/index.php/component/tilastot/?view=ottelu&amp;otteluid=1302"/>
    <hyperlink ref="D305" r:id="rId241" display="http://www.pesiksenmaailma.fi/index.php/component/tilastot/?view=ottelu&amp;otteluid=1314"/>
    <hyperlink ref="D306" r:id="rId242" display="http://www.pesiksenmaailma.fi/index.php/component/tilastot/?view=ottelu&amp;otteluid=1331"/>
    <hyperlink ref="D307" r:id="rId243" display="http://www.pesiksenmaailma.fi/index.php/component/tilastot/?view=ottelu&amp;otteluid=1337"/>
    <hyperlink ref="D308" r:id="rId244" display="http://www.pesiksenmaailma.fi/index.php/component/tilastot/?view=ottelu&amp;otteluid=1351"/>
    <hyperlink ref="D309" r:id="rId245" display="http://www.pesiksenmaailma.fi/index.php/component/tilastot/?view=ottelu&amp;otteluid=1364"/>
    <hyperlink ref="D310" r:id="rId246" display="http://www.pesiksenmaailma.fi/index.php/component/tilastot/?view=ottelu&amp;otteluid=1366"/>
    <hyperlink ref="D311" r:id="rId247" display="http://www.pesiksenmaailma.fi/index.php/component/tilastot/?view=ottelu&amp;otteluid=1392"/>
    <hyperlink ref="D312" r:id="rId248" display="http://www.pesiksenmaailma.fi/index.php/component/tilastot/?view=ottelu&amp;otteluid=1397"/>
    <hyperlink ref="D313" r:id="rId249" display="http://www.pesiksenmaailma.fi/index.php/component/tilastot/?view=ottelu&amp;otteluid=1408"/>
    <hyperlink ref="D314" r:id="rId250" display="http://www.pesiksenmaailma.fi/index.php/component/tilastot/?view=ottelu&amp;otteluid=1421"/>
    <hyperlink ref="D315" r:id="rId251" display="http://www.pesiksenmaailma.fi/index.php/component/tilastot/?view=ottelu&amp;otteluid=1427"/>
    <hyperlink ref="D316" r:id="rId252" display="http://www.pesiksenmaailma.fi/index.php/component/tilastot/?view=ottelu&amp;otteluid=1448"/>
    <hyperlink ref="D317" r:id="rId253" display="http://www.pesiksenmaailma.fi/index.php/component/tilastot/?view=ottelu&amp;otteluid=1463"/>
    <hyperlink ref="D318" r:id="rId254" display="http://www.pesiksenmaailma.fi/index.php/component/tilastot/?view=ottelu&amp;otteluid=1470"/>
    <hyperlink ref="D319" r:id="rId255" display="http://www.pesiksenmaailma.fi/index.php/component/tilastot/?view=ottelu&amp;otteluid=1504"/>
    <hyperlink ref="D320" r:id="rId256" display="http://www.pesiksenmaailma.fi/index.php/component/tilastot/?view=ottelu&amp;otteluid=1509"/>
    <hyperlink ref="D321" r:id="rId257" display="http://www.pesiksenmaailma.fi/index.php/component/tilastot/?view=ottelu&amp;otteluid=1512"/>
    <hyperlink ref="D322" r:id="rId258" display="http://www.pesiksenmaailma.fi/index.php/component/tilastot/?view=ottelu&amp;otteluid=1521"/>
    <hyperlink ref="D323" r:id="rId259" display="http://www.pesiksenmaailma.fi/index.php/component/tilastot/?view=ottelu&amp;otteluid=1528"/>
    <hyperlink ref="D324" r:id="rId260" display="http://www.pesiksenmaailma.fi/index.php/component/tilastot/?view=ottelu&amp;otteluid=1537"/>
    <hyperlink ref="D325" r:id="rId261" display="http://www.pesiksenmaailma.fi/index.php/component/tilastot/?view=ottelu&amp;otteluid=1548"/>
    <hyperlink ref="D326" r:id="rId262" display="http://www.pesiksenmaailma.fi/index.php/component/tilastot/?view=ottelu&amp;otteluid=1553"/>
    <hyperlink ref="D327" r:id="rId263" display="http://www.pesiksenmaailma.fi/index.php/component/tilastot/?view=ottelu&amp;otteluid=1563"/>
    <hyperlink ref="D328" r:id="rId264" display="http://www.pesiksenmaailma.fi/index.php/component/tilastot/?view=ottelu&amp;otteluid=1574"/>
    <hyperlink ref="D329" r:id="rId265" display="http://www.pesiksenmaailma.fi/index.php/component/tilastot/?view=ottelu&amp;otteluid=1578"/>
    <hyperlink ref="D330" r:id="rId266" display="http://www.pesiksenmaailma.fi/index.php/component/tilastot/?view=ottelu&amp;otteluid=1594"/>
    <hyperlink ref="D331" r:id="rId267" display="http://www.pesiksenmaailma.fi/index.php/component/tilastot/?view=ottelu&amp;otteluid=1604"/>
    <hyperlink ref="D332" r:id="rId268" display="http://www.pesiksenmaailma.fi/index.php/component/tilastot/?view=ottelu&amp;otteluid=1609"/>
    <hyperlink ref="D333" r:id="rId269" display="http://www.pesiksenmaailma.fi/index.php/component/tilastot/?view=ottelu&amp;otteluid=1611"/>
    <hyperlink ref="D334" r:id="rId270" display="http://www.pesiksenmaailma.fi/index.php/component/tilastot/?view=ottelu&amp;otteluid=1616"/>
    <hyperlink ref="D335" r:id="rId271" display="http://www.pesiksenmaailma.fi/index.php/component/tilastot/?view=ottelu&amp;otteluid=1619"/>
    <hyperlink ref="D336" r:id="rId272" display="http://www.pesiksenmaailma.fi/index.php/component/tilastot/?view=ottelu&amp;otteluid=1626"/>
    <hyperlink ref="D345" r:id="rId273" display="http://www.pesiksenmaailma.fi/index.php/component/tilastot/?view=ottelu&amp;otteluid=949"/>
    <hyperlink ref="D346" r:id="rId274" display="http://www.pesiksenmaailma.fi/index.php/component/tilastot/?view=ottelu&amp;otteluid=964"/>
    <hyperlink ref="D347" r:id="rId275" display="http://www.pesiksenmaailma.fi/index.php/component/tilastot/?view=ottelu&amp;otteluid=974"/>
    <hyperlink ref="D348" r:id="rId276" display="http://www.pesiksenmaailma.fi/index.php/component/tilastot/?view=ottelu&amp;otteluid=988"/>
    <hyperlink ref="D349" r:id="rId277" display="http://www.pesiksenmaailma.fi/index.php/component/tilastot/?view=ottelu&amp;otteluid=993"/>
    <hyperlink ref="D350" r:id="rId278" display="http://www.pesiksenmaailma.fi/index.php/component/tilastot/?view=ottelu&amp;otteluid=1008"/>
    <hyperlink ref="D351" r:id="rId279" display="http://www.pesiksenmaailma.fi/index.php/component/tilastot/?view=ottelu&amp;otteluid=1024"/>
    <hyperlink ref="D352" r:id="rId280" display="http://www.pesiksenmaailma.fi/index.php/component/tilastot/?view=ottelu&amp;otteluid=1038"/>
    <hyperlink ref="D353" r:id="rId281" display="http://www.pesiksenmaailma.fi/index.php/component/tilastot/?view=ottelu&amp;otteluid=1052"/>
    <hyperlink ref="D354" r:id="rId282" display="http://www.pesiksenmaailma.fi/index.php/component/tilastot/?view=ottelu&amp;otteluid=1059"/>
    <hyperlink ref="D355" r:id="rId283" display="http://www.pesiksenmaailma.fi/index.php/component/tilastot/?view=ottelu&amp;otteluid=1074"/>
    <hyperlink ref="D356" r:id="rId284" display="http://www.pesiksenmaailma.fi/index.php/component/tilastot/?view=ottelu&amp;otteluid=1086"/>
    <hyperlink ref="D357" r:id="rId285" display="http://www.pesiksenmaailma.fi/index.php/component/tilastot/?view=ottelu&amp;otteluid=1104"/>
    <hyperlink ref="D358" r:id="rId286" display="http://www.pesiksenmaailma.fi/index.php/component/tilastot/?view=ottelu&amp;otteluid=1117"/>
    <hyperlink ref="D359" r:id="rId287" display="http://www.pesiksenmaailma.fi/index.php/component/tilastot/?view=ottelu&amp;otteluid=1124"/>
    <hyperlink ref="D360" r:id="rId288" display="http://www.pesiksenmaailma.fi/index.php/component/tilastot/?view=ottelu&amp;otteluid=1142"/>
    <hyperlink ref="D361" r:id="rId289" display="http://www.pesiksenmaailma.fi/index.php/component/tilastot/?view=ottelu&amp;otteluid=1152"/>
    <hyperlink ref="D362" r:id="rId290" display="http://www.pesiksenmaailma.fi/index.php/component/tilastot/?view=ottelu&amp;otteluid=1163"/>
    <hyperlink ref="D363" r:id="rId291" display="http://www.pesiksenmaailma.fi/index.php/component/tilastot/?view=ottelu&amp;otteluid=1182"/>
    <hyperlink ref="D364" r:id="rId292" display="http://www.pesiksenmaailma.fi/index.php/component/tilastot/?view=ottelu&amp;otteluid=1190"/>
    <hyperlink ref="D365" r:id="rId293" display="http://www.pesiksenmaailma.fi/index.php/component/tilastot/?view=ottelu&amp;otteluid=1201"/>
    <hyperlink ref="D366" r:id="rId294" display="http://www.pesiksenmaailma.fi/index.php/component/tilastot/?view=ottelu&amp;otteluid=1214"/>
    <hyperlink ref="D367" r:id="rId295" display="http://www.pesiksenmaailma.fi/index.php/component/tilastot/?view=ottelu&amp;otteluid=1227"/>
    <hyperlink ref="D368" r:id="rId296" display="http://www.pesiksenmaailma.fi/index.php/component/tilastot/?view=ottelu&amp;otteluid=1242"/>
    <hyperlink ref="D369" r:id="rId297" display="http://www.pesiksenmaailma.fi/index.php/component/tilastot/?view=ottelu&amp;otteluid=1251"/>
    <hyperlink ref="D370" r:id="rId298" display="http://www.pesiksenmaailma.fi/index.php/component/tilastot/?view=ottelu&amp;otteluid=1255"/>
    <hyperlink ref="D371" r:id="rId299" display="http://www.pesiksenmaailma.fi/index.php/component/tilastot/?view=ottelu&amp;otteluid=1273"/>
    <hyperlink ref="D372" r:id="rId300" display="http://www.pesiksenmaailma.fi/index.php/component/tilastot/?view=ottelu&amp;otteluid=1280"/>
    <hyperlink ref="D381" r:id="rId301" display="http://www.pesiksenmaailma.fi/index.php/component/tilastot/?view=ottelu&amp;otteluid=640"/>
    <hyperlink ref="D382" r:id="rId302" display="http://www.pesiksenmaailma.fi/index.php/component/tilastot/?view=ottelu&amp;otteluid=645"/>
    <hyperlink ref="D383" r:id="rId303" display="http://www.pesiksenmaailma.fi/index.php/component/tilastot/?view=ottelu&amp;otteluid=662"/>
    <hyperlink ref="D384" r:id="rId304" display="http://www.pesiksenmaailma.fi/index.php/component/tilastot/?view=ottelu&amp;otteluid=678"/>
    <hyperlink ref="D385" r:id="rId305" display="http://www.pesiksenmaailma.fi/index.php/component/tilastot/?view=ottelu&amp;otteluid=685"/>
    <hyperlink ref="D386" r:id="rId306" display="http://www.pesiksenmaailma.fi/index.php/component/tilastot/?view=ottelu&amp;otteluid=696"/>
    <hyperlink ref="D387" r:id="rId307" display="http://www.pesiksenmaailma.fi/index.php/component/tilastot/?view=ottelu&amp;otteluid=699"/>
    <hyperlink ref="D388" r:id="rId308" display="http://www.pesiksenmaailma.fi/index.php/component/tilastot/?view=ottelu&amp;otteluid=724"/>
    <hyperlink ref="D389" r:id="rId309" display="http://www.pesiksenmaailma.fi/index.php/component/tilastot/?view=ottelu&amp;otteluid=729"/>
    <hyperlink ref="D390" r:id="rId310" display="http://www.pesiksenmaailma.fi/index.php/component/tilastot/?view=ottelu&amp;otteluid=747"/>
    <hyperlink ref="D391" r:id="rId311" display="http://www.pesiksenmaailma.fi/index.php/component/tilastot/?view=ottelu&amp;otteluid=762"/>
    <hyperlink ref="D392" r:id="rId312" display="http://www.pesiksenmaailma.fi/index.php/component/tilastot/?view=ottelu&amp;otteluid=776"/>
    <hyperlink ref="D393" r:id="rId313" display="http://www.pesiksenmaailma.fi/index.php/component/tilastot/?view=ottelu&amp;otteluid=786"/>
    <hyperlink ref="D394" r:id="rId314" display="http://www.pesiksenmaailma.fi/index.php/component/tilastot/?view=ottelu&amp;otteluid=792"/>
    <hyperlink ref="D395" r:id="rId315" display="http://www.pesiksenmaailma.fi/index.php/component/tilastot/?view=ottelu&amp;otteluid=804"/>
    <hyperlink ref="D396" r:id="rId316" display="http://www.pesiksenmaailma.fi/index.php/component/tilastot/?view=ottelu&amp;otteluid=817"/>
    <hyperlink ref="D397" r:id="rId317" display="http://www.pesiksenmaailma.fi/index.php/component/tilastot/?view=ottelu&amp;otteluid=830"/>
    <hyperlink ref="D398" r:id="rId318" display="http://www.pesiksenmaailma.fi/index.php/component/tilastot/?view=ottelu&amp;otteluid=834"/>
    <hyperlink ref="D399" r:id="rId319" display="http://www.pesiksenmaailma.fi/index.php/component/tilastot/?view=ottelu&amp;otteluid=846"/>
    <hyperlink ref="D400" r:id="rId320" display="http://www.pesiksenmaailma.fi/index.php/component/tilastot/?view=ottelu&amp;otteluid=862"/>
    <hyperlink ref="D401" r:id="rId321" display="http://www.pesiksenmaailma.fi/index.php/component/tilastot/?view=ottelu&amp;otteluid=876"/>
    <hyperlink ref="D402" r:id="rId322" display="http://www.pesiksenmaailma.fi/index.php/component/tilastot/?view=ottelu&amp;otteluid=888"/>
    <hyperlink ref="D403" r:id="rId323" display="http://www.pesiksenmaailma.fi/index.php/component/tilastot/?view=ottelu&amp;otteluid=902"/>
    <hyperlink ref="D404" r:id="rId324" display="http://www.pesiksenmaailma.fi/index.php/component/tilastot/?view=ottelu&amp;otteluid=908"/>
    <hyperlink ref="D405" r:id="rId325" display="http://www.pesiksenmaailma.fi/index.php/component/tilastot/?view=ottelu&amp;otteluid=916"/>
    <hyperlink ref="D406" r:id="rId326" display="http://www.pesiksenmaailma.fi/index.php/component/tilastot/?view=ottelu&amp;otteluid=929"/>
    <hyperlink ref="D415" r:id="rId327" display="http://www.pesiksenmaailma.fi/index.php/component/tilastot/?view=ottelu&amp;otteluid=318"/>
    <hyperlink ref="D416" r:id="rId328" display="http://www.pesiksenmaailma.fi/index.php/component/tilastot/?view=ottelu&amp;otteluid=339"/>
    <hyperlink ref="D417" r:id="rId329" display="http://www.pesiksenmaailma.fi/index.php/component/tilastot/?view=ottelu&amp;otteluid=345"/>
    <hyperlink ref="D418" r:id="rId330" display="http://www.pesiksenmaailma.fi/index.php/component/tilastot/?view=ottelu&amp;otteluid=354"/>
    <hyperlink ref="D419" r:id="rId331" display="http://www.pesiksenmaailma.fi/index.php/component/tilastot/?view=ottelu&amp;otteluid=369"/>
    <hyperlink ref="D420" r:id="rId332" display="http://www.pesiksenmaailma.fi/index.php/component/tilastot/?view=ottelu&amp;otteluid=382"/>
    <hyperlink ref="D421" r:id="rId333" display="http://www.pesiksenmaailma.fi/index.php/component/tilastot/?view=ottelu&amp;otteluid=388"/>
    <hyperlink ref="D422" r:id="rId334" display="http://www.pesiksenmaailma.fi/index.php/component/tilastot/?view=ottelu&amp;otteluid=408"/>
    <hyperlink ref="D423" r:id="rId335" display="http://www.pesiksenmaailma.fi/index.php/component/tilastot/?view=ottelu&amp;otteluid=422"/>
    <hyperlink ref="D424" r:id="rId336" display="http://www.pesiksenmaailma.fi/index.php/component/tilastot/?view=ottelu&amp;otteluid=426"/>
    <hyperlink ref="D425" r:id="rId337" display="http://www.pesiksenmaailma.fi/index.php/component/tilastot/?view=ottelu&amp;otteluid=445"/>
    <hyperlink ref="D426" r:id="rId338" display="http://www.pesiksenmaailma.fi/index.php/component/tilastot/?view=ottelu&amp;otteluid=454"/>
    <hyperlink ref="D427" r:id="rId339" display="http://www.pesiksenmaailma.fi/index.php/component/tilastot/?view=ottelu&amp;otteluid=466"/>
    <hyperlink ref="D428" r:id="rId340" display="http://www.pesiksenmaailma.fi/index.php/component/tilastot/?view=ottelu&amp;otteluid=478"/>
    <hyperlink ref="D429" r:id="rId341" display="http://www.pesiksenmaailma.fi/index.php/component/tilastot/?view=ottelu&amp;otteluid=481"/>
    <hyperlink ref="D430" r:id="rId342" display="http://www.pesiksenmaailma.fi/index.php/component/tilastot/?view=ottelu&amp;otteluid=497"/>
    <hyperlink ref="D431" r:id="rId343" display="http://www.pesiksenmaailma.fi/index.php/component/tilastot/?view=ottelu&amp;otteluid=509"/>
    <hyperlink ref="D432" r:id="rId344" display="http://www.pesiksenmaailma.fi/index.php/component/tilastot/?view=ottelu&amp;otteluid=521"/>
    <hyperlink ref="D433" r:id="rId345" display="http://www.pesiksenmaailma.fi/index.php/component/tilastot/?view=ottelu&amp;otteluid=542"/>
    <hyperlink ref="D434" r:id="rId346" display="http://www.pesiksenmaailma.fi/index.php/component/tilastot/?view=ottelu&amp;otteluid=549"/>
    <hyperlink ref="D435" r:id="rId347" display="http://www.pesiksenmaailma.fi/index.php/component/tilastot/?view=ottelu&amp;otteluid=556"/>
    <hyperlink ref="D436" r:id="rId348" display="http://www.pesiksenmaailma.fi/index.php/component/tilastot/?view=ottelu&amp;otteluid=561"/>
    <hyperlink ref="D437" r:id="rId349" display="http://www.pesiksenmaailma.fi/index.php/component/tilastot/?view=ottelu&amp;otteluid=574"/>
    <hyperlink ref="D438" r:id="rId350" display="http://www.pesiksenmaailma.fi/index.php/component/tilastot/?view=ottelu&amp;otteluid=595"/>
    <hyperlink ref="D439" r:id="rId351" display="http://www.pesiksenmaailma.fi/index.php/component/tilastot/?view=ottelu&amp;otteluid=602"/>
    <hyperlink ref="D440" r:id="rId352" display="http://www.pesiksenmaailma.fi/index.php/component/tilastot/?view=ottelu&amp;otteluid=616"/>
    <hyperlink ref="D449" r:id="rId353" display="http://www.pesiksenmaailma.fi/index.php/component/tilastot/?view=ottelu&amp;otteluid=6"/>
    <hyperlink ref="D450" r:id="rId354" display="http://www.pesiksenmaailma.fi/index.php/component/tilastot/?view=ottelu&amp;otteluid=13"/>
    <hyperlink ref="D451" r:id="rId355" display="http://www.pesiksenmaailma.fi/index.php/component/tilastot/?view=ottelu&amp;otteluid=21"/>
    <hyperlink ref="D452" r:id="rId356" display="http://www.pesiksenmaailma.fi/index.php/component/tilastot/?view=ottelu&amp;otteluid=23"/>
    <hyperlink ref="D453" r:id="rId357" display="http://www.pesiksenmaailma.fi/index.php/component/tilastot/?view=ottelu&amp;otteluid=34"/>
    <hyperlink ref="D454" r:id="rId358" display="http://www.pesiksenmaailma.fi/index.php/component/tilastot/?view=ottelu&amp;otteluid=40"/>
    <hyperlink ref="D455" r:id="rId359" display="http://www.pesiksenmaailma.fi/index.php/component/tilastot/?view=ottelu&amp;otteluid=43"/>
    <hyperlink ref="D456" r:id="rId360" display="http://www.pesiksenmaailma.fi/index.php/component/tilastot/?view=ottelu&amp;otteluid=56"/>
    <hyperlink ref="D457" r:id="rId361" display="http://www.pesiksenmaailma.fi/index.php/component/tilastot/?view=ottelu&amp;otteluid=61"/>
    <hyperlink ref="D458" r:id="rId362" display="http://www.pesiksenmaailma.fi/index.php/component/tilastot/?view=ottelu&amp;otteluid=65"/>
    <hyperlink ref="D459" r:id="rId363" display="http://www.pesiksenmaailma.fi/index.php/component/tilastot/?view=ottelu&amp;otteluid=76"/>
    <hyperlink ref="D460" r:id="rId364" display="http://www.pesiksenmaailma.fi/index.php/component/tilastot/?view=ottelu&amp;otteluid=84"/>
    <hyperlink ref="D461" r:id="rId365" display="http://www.pesiksenmaailma.fi/index.php/component/tilastot/?view=ottelu&amp;otteluid=91"/>
    <hyperlink ref="D462" r:id="rId366" display="http://www.pesiksenmaailma.fi/index.php/component/tilastot/?view=ottelu&amp;otteluid=98"/>
    <hyperlink ref="D463" r:id="rId367" display="http://www.pesiksenmaailma.fi/index.php/component/tilastot/?view=ottelu&amp;otteluid=106"/>
    <hyperlink ref="D464" r:id="rId368" display="http://www.pesiksenmaailma.fi/index.php/component/tilastot/?view=ottelu&amp;otteluid=103"/>
    <hyperlink ref="D465" r:id="rId369" display="http://www.pesiksenmaailma.fi/index.php/component/tilastot/?view=ottelu&amp;otteluid=123"/>
    <hyperlink ref="D466" r:id="rId370" display="http://www.pesiksenmaailma.fi/index.php/component/tilastot/?view=ottelu&amp;otteluid=126"/>
    <hyperlink ref="D467" r:id="rId371" display="http://www.pesiksenmaailma.fi/index.php/component/tilastot/?view=ottelu&amp;otteluid=133"/>
    <hyperlink ref="D468" r:id="rId372" display="http://www.pesiksenmaailma.fi/index.php/component/tilastot/?view=ottelu&amp;otteluid=140"/>
    <hyperlink ref="D469" r:id="rId373" display="http://www.pesiksenmaailma.fi/index.php/component/tilastot/?view=ottelu&amp;otteluid=141"/>
    <hyperlink ref="D470" r:id="rId374" display="http://www.pesiksenmaailma.fi/index.php/component/tilastot/?view=ottelu&amp;otteluid=148"/>
    <hyperlink ref="D471" r:id="rId375" display="http://www.pesiksenmaailma.fi/index.php/component/tilastot/?view=ottelu&amp;otteluid=161"/>
    <hyperlink ref="D472" r:id="rId376" display="http://www.pesiksenmaailma.fi/index.php/component/tilastot/?view=ottelu&amp;otteluid=166"/>
    <hyperlink ref="D473" r:id="rId377" display="http://www.pesiksenmaailma.fi/index.php/component/tilastot/?view=ottelu&amp;otteluid=175"/>
    <hyperlink ref="D474" r:id="rId378" display="http://www.pesiksenmaailma.fi/index.php/component/tilastot/?view=ottelu&amp;otteluid=18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MSU</vt:lpstr>
      <vt:lpstr>MYP, MSS</vt:lpstr>
      <vt:lpstr>Arvo-ottelut</vt:lpstr>
      <vt:lpstr>Pelinjohtaja</vt:lpstr>
      <vt:lpstr>Kärkilyönnit</vt:lpstr>
      <vt:lpstr>Taul1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2023-01-04T01:33:28Z</dcterms:modified>
</cp:coreProperties>
</file>